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7月份" sheetId="1" r:id="rId1"/>
  </sheets>
  <definedNames>
    <definedName name="_xlnm._FilterDatabase" localSheetId="0" hidden="1">'7月份'!$A$5:$R$33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<sst xmlns="http://schemas.openxmlformats.org/spreadsheetml/2006/main" count="66" uniqueCount="53">
  <si>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 xml:space="preserve"> 陆 丰 市 2026 年 7 月 财 政 预 算 支 出 完 成 情 况 表</t>
  </si>
  <si>
    <t xml:space="preserve"> 单位：万元</t>
  </si>
  <si>
    <t>年 初</t>
  </si>
  <si>
    <t>年度预算计划</t>
  </si>
  <si>
    <t>累计</t>
  </si>
  <si>
    <t>占年</t>
  </si>
  <si>
    <t>上年</t>
  </si>
  <si>
    <t>比上年</t>
  </si>
  <si>
    <t>本月</t>
  </si>
  <si>
    <t>支  出 项  目</t>
  </si>
  <si>
    <t>预 算</t>
  </si>
  <si>
    <t>完成</t>
  </si>
  <si>
    <t>预算</t>
  </si>
  <si>
    <t>同期</t>
  </si>
  <si>
    <t>同期增</t>
  </si>
  <si>
    <t>同月</t>
  </si>
  <si>
    <t>同月增</t>
  </si>
  <si>
    <t>备    注</t>
  </si>
  <si>
    <t>数</t>
  </si>
  <si>
    <t>上年结转</t>
  </si>
  <si>
    <t>上级补助</t>
  </si>
  <si>
    <t>本级安排</t>
  </si>
  <si>
    <t>%</t>
  </si>
  <si>
    <t>减额</t>
  </si>
  <si>
    <t>(减)%</t>
  </si>
  <si>
    <t>201、一般公共服务支出</t>
  </si>
  <si>
    <t>203、国防支出</t>
  </si>
  <si>
    <t>204、公共安全支出</t>
  </si>
  <si>
    <t>205、教育支出</t>
  </si>
  <si>
    <t>206、科学技术支出</t>
  </si>
  <si>
    <t>207、文化体育与传媒支出</t>
  </si>
  <si>
    <t>208、社会保障和就业支出</t>
  </si>
  <si>
    <t>210、卫生健康支出</t>
  </si>
  <si>
    <t>211、节能环保支出</t>
  </si>
  <si>
    <t>212、城乡社区支出</t>
  </si>
  <si>
    <t>213、农林水支出</t>
  </si>
  <si>
    <t>214、交通运输支出</t>
  </si>
  <si>
    <t>215、资源勘探工业信息等支出</t>
  </si>
  <si>
    <t>216、商业服务业等支出</t>
  </si>
  <si>
    <t>217、金融支出</t>
  </si>
  <si>
    <t>220、自然资源海洋气象等支出</t>
  </si>
  <si>
    <t>221、住房保障支出</t>
  </si>
  <si>
    <t>222、粮油物资储备支出</t>
  </si>
  <si>
    <t>224、灾害防治及应急管理支出</t>
  </si>
  <si>
    <t>232、债务付息支出</t>
  </si>
  <si>
    <t>233、债务发行费用支出</t>
  </si>
  <si>
    <t>227、预备费</t>
  </si>
  <si>
    <t>229、其他支出</t>
  </si>
  <si>
    <t>一、一般公共预算支出合计</t>
  </si>
  <si>
    <t>二、政府性基金预算支出</t>
  </si>
  <si>
    <t>三、国有资本经营支出</t>
  </si>
  <si>
    <t>四、债务还本支出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</si>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</sst>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);[Red]\(#,##0\)"/>
    <numFmt numFmtId="178" formatCode="#,##0_ "/>
    <numFmt numFmtId="179" formatCode="0.0_ "/>
    <numFmt numFmtId="180" formatCode="#,##0.00_ "/>
    <numFmt numFmtId="181" formatCode="#,##0.00_);[Red]\(#,##0.00\)"/>
    <numFmt numFmtId="182" formatCode="#,##0.0_);[Red]\(#,##0.0\)"/>
    <numFmt numFmtId="183" formatCode="#,##0.0_ "/>
    <numFmt numFmtId="184" formatCode="0_);[Red]\(0\)"/>
  </numFmts>
  <fonts count="28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20"/>
      <name val="仿宋"/>
      <charset val="134"/>
    </font>
    <font>
      <sz val="10"/>
      <name val="仿宋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176" fontId="2" fillId="0" borderId="0" xfId="0" applyNumberFormat="1" applyFont="1" applyFill="1" applyBorder="1"/>
    <xf numFmtId="177" fontId="2" fillId="0" borderId="0" xfId="0" applyNumberFormat="1" applyFont="1" applyFill="1" applyBorder="1"/>
    <xf numFmtId="178" fontId="2" fillId="0" borderId="0" xfId="0" applyNumberFormat="1" applyFont="1" applyFill="1" applyBorder="1"/>
    <xf numFmtId="179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180" fontId="2" fillId="0" borderId="10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81" fontId="2" fillId="0" borderId="1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177" fontId="1" fillId="0" borderId="8" xfId="0" applyNumberFormat="1" applyFont="1" applyFill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82" fontId="1" fillId="0" borderId="1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15" xfId="0" applyNumberFormat="1" applyFont="1" applyFill="1" applyBorder="1" applyAlignment="1">
      <alignment horizontal="center" vertical="center"/>
    </xf>
    <xf numFmtId="178" fontId="1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/>
    <xf numFmtId="0" fontId="1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/>
    <xf numFmtId="0" fontId="3" fillId="0" borderId="0" xfId="0" applyFont="1" applyFill="1" applyBorder="1" applyAlignment="1">
      <alignment horizontal="centerContinuous"/>
    </xf>
    <xf numFmtId="176" fontId="3" fillId="0" borderId="0" xfId="0" applyNumberFormat="1" applyFont="1" applyFill="1" applyBorder="1" applyAlignment="1">
      <alignment horizontal="centerContinuous"/>
    </xf>
    <xf numFmtId="177" fontId="3" fillId="0" borderId="0" xfId="0" applyNumberFormat="1" applyFont="1" applyFill="1" applyBorder="1" applyAlignment="1">
      <alignment horizontal="centerContinuous"/>
    </xf>
    <xf numFmtId="178" fontId="3" fillId="0" borderId="0" xfId="0" applyNumberFormat="1" applyFont="1" applyFill="1" applyBorder="1" applyAlignment="1">
      <alignment horizontal="centerContinuous"/>
    </xf>
    <xf numFmtId="31" fontId="2" fillId="0" borderId="0" xfId="0" applyNumberFormat="1" applyFont="1" applyFill="1" applyBorder="1" applyAlignment="1">
      <alignment horizontal="left"/>
    </xf>
    <xf numFmtId="176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83" fontId="2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183" fontId="1" fillId="0" borderId="10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84" fontId="1" fillId="0" borderId="22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/>
    <xf numFmtId="178" fontId="2" fillId="0" borderId="0" xfId="0" applyNumberFormat="1" applyFont="1" applyFill="1"/>
    <xf numFmtId="177" fontId="1" fillId="0" borderId="0" xfId="0" applyNumberFormat="1" applyFont="1" applyFill="1" applyBorder="1"/>
    <xf numFmtId="179" fontId="3" fillId="0" borderId="0" xfId="0" applyNumberFormat="1" applyFont="1" applyFill="1" applyBorder="1" applyAlignment="1">
      <alignment horizontal="centerContinuous"/>
    </xf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84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6"/>
  <sheetViews>
    <sheetView tabSelected="1" zoomScale="80" zoomScaleNormal="80" zoomScaleSheetLayoutView="60" workbookViewId="0">
      <pane ySplit="5" topLeftCell="A16" activePane="bottomLeft" state="frozen"/>
      <selection/>
      <selection pane="bottomLeft" activeCell="Q33" sqref="Q33"/>
    </sheetView>
  </sheetViews>
  <sheetFormatPr defaultColWidth="9" defaultRowHeight="14.25"/>
  <cols>
    <col min="1" max="1" width="31.1" style="3" customWidth="1"/>
    <col min="2" max="2" width="16.5666666666667" style="4" customWidth="1"/>
    <col min="3" max="3" width="11.6" style="3" hidden="1" customWidth="1"/>
    <col min="4" max="4" width="12.1" style="3" hidden="1" customWidth="1"/>
    <col min="5" max="5" width="12.4" style="5" hidden="1" customWidth="1"/>
    <col min="6" max="6" width="14" style="5" customWidth="1"/>
    <col min="7" max="7" width="14.6" style="5" customWidth="1"/>
    <col min="8" max="9" width="14" style="6" customWidth="1"/>
    <col min="10" max="10" width="14" style="7" customWidth="1"/>
    <col min="11" max="13" width="14" style="6" customWidth="1"/>
    <col min="14" max="14" width="15.9" style="7"/>
    <col min="15" max="15" width="29.9" style="3" customWidth="1"/>
    <col min="16" max="16" width="17.1916666666667" style="3" customWidth="1"/>
    <col min="17" max="17" width="12.4916666666667" style="3" customWidth="1"/>
    <col min="18" max="18" width="9.375" style="3"/>
    <col min="19" max="16384" width="9" style="3"/>
  </cols>
  <sheetData>
    <row r="1" ht="31.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68"/>
      <c r="K1" s="8"/>
      <c r="L1" s="8"/>
      <c r="M1" s="8"/>
      <c r="N1" s="8"/>
      <c r="O1" s="8"/>
      <c r="P1" s="8"/>
      <c r="Q1" s="8"/>
    </row>
    <row r="2" ht="19.5" spans="1:17">
      <c r="A2" s="9">
        <v>46234</v>
      </c>
      <c r="B2" s="10"/>
      <c r="C2" s="11"/>
      <c r="D2" s="11"/>
      <c r="E2" s="12"/>
      <c r="F2" s="12"/>
      <c r="G2" s="12"/>
      <c r="H2" s="13"/>
      <c r="I2" s="13"/>
      <c r="J2" s="69"/>
      <c r="K2" s="13"/>
      <c r="L2" s="13"/>
      <c r="M2" s="13"/>
      <c r="N2" s="70"/>
      <c r="O2" s="71" t="s">
        <v>1</v>
      </c>
      <c r="P2" s="71"/>
      <c r="Q2" s="71"/>
    </row>
    <row r="3" ht="17.1" customHeight="1" spans="1:17">
      <c r="A3" s="14"/>
      <c r="B3" s="15" t="s">
        <v>2</v>
      </c>
      <c r="C3" s="16" t="s">
        <v>3</v>
      </c>
      <c r="D3" s="16"/>
      <c r="E3" s="16"/>
      <c r="F3" s="17" t="s">
        <v>4</v>
      </c>
      <c r="G3" s="18" t="s">
        <v>5</v>
      </c>
      <c r="H3" s="19" t="s">
        <v>6</v>
      </c>
      <c r="I3" s="19" t="s">
        <v>7</v>
      </c>
      <c r="J3" s="72" t="s">
        <v>7</v>
      </c>
      <c r="K3" s="19" t="s">
        <v>8</v>
      </c>
      <c r="L3" s="19" t="s">
        <v>6</v>
      </c>
      <c r="M3" s="19" t="s">
        <v>7</v>
      </c>
      <c r="N3" s="72" t="s">
        <v>7</v>
      </c>
      <c r="O3" s="73"/>
      <c r="P3" s="38"/>
      <c r="Q3" s="38"/>
    </row>
    <row r="4" ht="17.1" customHeight="1" spans="1:17">
      <c r="A4" s="20" t="s">
        <v>9</v>
      </c>
      <c r="B4" s="21" t="s">
        <v>10</v>
      </c>
      <c r="C4" s="22"/>
      <c r="D4" s="22"/>
      <c r="E4" s="22"/>
      <c r="F4" s="23" t="s">
        <v>11</v>
      </c>
      <c r="G4" s="24" t="s">
        <v>12</v>
      </c>
      <c r="H4" s="25" t="s">
        <v>13</v>
      </c>
      <c r="I4" s="25" t="s">
        <v>14</v>
      </c>
      <c r="J4" s="74" t="s">
        <v>14</v>
      </c>
      <c r="K4" s="25" t="s">
        <v>11</v>
      </c>
      <c r="L4" s="25" t="s">
        <v>15</v>
      </c>
      <c r="M4" s="25" t="s">
        <v>16</v>
      </c>
      <c r="N4" s="74" t="s">
        <v>16</v>
      </c>
      <c r="O4" s="75" t="s">
        <v>17</v>
      </c>
      <c r="P4" s="38"/>
      <c r="Q4" s="38"/>
    </row>
    <row r="5" ht="17.1" customHeight="1" spans="1:17">
      <c r="A5" s="26"/>
      <c r="B5" s="27" t="s">
        <v>18</v>
      </c>
      <c r="C5" s="28" t="s">
        <v>19</v>
      </c>
      <c r="D5" s="28" t="s">
        <v>20</v>
      </c>
      <c r="E5" s="29" t="s">
        <v>21</v>
      </c>
      <c r="F5" s="30" t="s">
        <v>18</v>
      </c>
      <c r="G5" s="31" t="s">
        <v>22</v>
      </c>
      <c r="H5" s="32" t="s">
        <v>11</v>
      </c>
      <c r="I5" s="32" t="s">
        <v>23</v>
      </c>
      <c r="J5" s="76" t="s">
        <v>24</v>
      </c>
      <c r="K5" s="32" t="s">
        <v>18</v>
      </c>
      <c r="L5" s="32" t="s">
        <v>11</v>
      </c>
      <c r="M5" s="32" t="s">
        <v>23</v>
      </c>
      <c r="N5" s="76" t="s">
        <v>24</v>
      </c>
      <c r="O5" s="77"/>
      <c r="P5" s="38"/>
      <c r="Q5" s="38"/>
    </row>
    <row r="6" ht="23.25" customHeight="1" spans="1:17">
      <c r="A6" s="33" t="s">
        <v>25</v>
      </c>
      <c r="B6" s="30">
        <v>63682</v>
      </c>
      <c r="C6" s="34"/>
      <c r="D6" s="34"/>
      <c r="E6" s="35"/>
      <c r="F6" s="35">
        <v>44014</v>
      </c>
      <c r="G6" s="36">
        <f t="shared" ref="G6:G19" si="0">F6/B6*100</f>
        <v>69.1152916051632</v>
      </c>
      <c r="H6" s="35">
        <v>36199</v>
      </c>
      <c r="I6" s="78">
        <f t="shared" ref="I6:I33" si="1">F6-H6</f>
        <v>7815</v>
      </c>
      <c r="J6" s="79">
        <f t="shared" ref="J6:J33" si="2">IF(H6=0,"-",I6/H6*100)</f>
        <v>21.5889941711097</v>
      </c>
      <c r="K6" s="35">
        <v>4756</v>
      </c>
      <c r="L6" s="35">
        <v>5490</v>
      </c>
      <c r="M6" s="78">
        <f t="shared" ref="M6:M33" si="3">K6-L6</f>
        <v>-734</v>
      </c>
      <c r="N6" s="79">
        <f t="shared" ref="N6:N33" si="4">IF(L6=0,"-",M6/L6*100)</f>
        <v>-13.3697632058288</v>
      </c>
      <c r="O6" s="80"/>
      <c r="P6" s="81"/>
      <c r="Q6" s="81"/>
    </row>
    <row r="7" ht="23.25" customHeight="1" spans="1:17">
      <c r="A7" s="33" t="s">
        <v>26</v>
      </c>
      <c r="B7" s="30">
        <v>0</v>
      </c>
      <c r="C7" s="34"/>
      <c r="D7" s="34"/>
      <c r="E7" s="35"/>
      <c r="F7" s="35">
        <v>730</v>
      </c>
      <c r="G7" s="36"/>
      <c r="H7" s="35">
        <v>608</v>
      </c>
      <c r="I7" s="78">
        <f t="shared" si="1"/>
        <v>122</v>
      </c>
      <c r="J7" s="79">
        <f t="shared" si="2"/>
        <v>20.0657894736842</v>
      </c>
      <c r="K7" s="35">
        <v>730</v>
      </c>
      <c r="L7" s="35">
        <v>399</v>
      </c>
      <c r="M7" s="78">
        <f t="shared" si="3"/>
        <v>331</v>
      </c>
      <c r="N7" s="79">
        <f t="shared" si="4"/>
        <v>82.9573934837093</v>
      </c>
      <c r="O7" s="82"/>
      <c r="P7" s="81"/>
      <c r="Q7" s="97"/>
    </row>
    <row r="8" ht="23.25" customHeight="1" spans="1:17">
      <c r="A8" s="33" t="s">
        <v>27</v>
      </c>
      <c r="B8" s="30">
        <v>45553</v>
      </c>
      <c r="C8" s="34"/>
      <c r="D8" s="34"/>
      <c r="E8" s="35"/>
      <c r="F8" s="35">
        <v>26900</v>
      </c>
      <c r="G8" s="36">
        <f t="shared" si="0"/>
        <v>59.052093166202</v>
      </c>
      <c r="H8" s="35">
        <v>25868</v>
      </c>
      <c r="I8" s="78">
        <f t="shared" si="1"/>
        <v>1032</v>
      </c>
      <c r="J8" s="79">
        <f t="shared" si="2"/>
        <v>3.98948507808876</v>
      </c>
      <c r="K8" s="35">
        <v>3757</v>
      </c>
      <c r="L8" s="35">
        <v>3586</v>
      </c>
      <c r="M8" s="78">
        <f t="shared" si="3"/>
        <v>171</v>
      </c>
      <c r="N8" s="79">
        <f t="shared" si="4"/>
        <v>4.76854433909649</v>
      </c>
      <c r="O8" s="82"/>
      <c r="P8" s="81"/>
      <c r="Q8" s="97"/>
    </row>
    <row r="9" ht="23.25" customHeight="1" spans="1:17">
      <c r="A9" s="33" t="s">
        <v>28</v>
      </c>
      <c r="B9" s="30">
        <v>243169</v>
      </c>
      <c r="C9" s="34"/>
      <c r="D9" s="34"/>
      <c r="E9" s="35"/>
      <c r="F9" s="35">
        <v>134839</v>
      </c>
      <c r="G9" s="36">
        <f t="shared" si="0"/>
        <v>55.4507359079488</v>
      </c>
      <c r="H9" s="35">
        <v>113145</v>
      </c>
      <c r="I9" s="78">
        <f t="shared" si="1"/>
        <v>21694</v>
      </c>
      <c r="J9" s="79">
        <f t="shared" si="2"/>
        <v>19.1736267621194</v>
      </c>
      <c r="K9" s="35">
        <v>18025</v>
      </c>
      <c r="L9" s="35">
        <v>16458</v>
      </c>
      <c r="M9" s="78">
        <f t="shared" si="3"/>
        <v>1567</v>
      </c>
      <c r="N9" s="79">
        <f t="shared" si="4"/>
        <v>9.52120549276948</v>
      </c>
      <c r="O9" s="83"/>
      <c r="P9" s="81"/>
      <c r="Q9" s="81"/>
    </row>
    <row r="10" ht="23.25" customHeight="1" spans="1:17">
      <c r="A10" s="33" t="s">
        <v>29</v>
      </c>
      <c r="B10" s="30">
        <v>1286</v>
      </c>
      <c r="C10" s="34"/>
      <c r="D10" s="34"/>
      <c r="E10" s="35"/>
      <c r="F10" s="35">
        <v>1665</v>
      </c>
      <c r="G10" s="36">
        <f t="shared" si="0"/>
        <v>129.471228615863</v>
      </c>
      <c r="H10" s="35">
        <v>642</v>
      </c>
      <c r="I10" s="78">
        <f t="shared" si="1"/>
        <v>1023</v>
      </c>
      <c r="J10" s="79">
        <f t="shared" si="2"/>
        <v>159.345794392523</v>
      </c>
      <c r="K10" s="35">
        <v>60</v>
      </c>
      <c r="L10" s="35">
        <v>292</v>
      </c>
      <c r="M10" s="78">
        <f t="shared" si="3"/>
        <v>-232</v>
      </c>
      <c r="N10" s="79">
        <f t="shared" si="4"/>
        <v>-79.4520547945205</v>
      </c>
      <c r="O10" s="83"/>
      <c r="P10" s="81"/>
      <c r="Q10" s="81"/>
    </row>
    <row r="11" ht="23.25" customHeight="1" spans="1:17">
      <c r="A11" s="33" t="s">
        <v>30</v>
      </c>
      <c r="B11" s="30">
        <v>6168</v>
      </c>
      <c r="C11" s="34"/>
      <c r="D11" s="34"/>
      <c r="E11" s="35"/>
      <c r="F11" s="35">
        <v>3154</v>
      </c>
      <c r="G11" s="36">
        <f t="shared" si="0"/>
        <v>51.1348897535668</v>
      </c>
      <c r="H11" s="35">
        <v>2538</v>
      </c>
      <c r="I11" s="78">
        <f t="shared" si="1"/>
        <v>616</v>
      </c>
      <c r="J11" s="79">
        <f t="shared" si="2"/>
        <v>24.2710795902285</v>
      </c>
      <c r="K11" s="35">
        <v>285</v>
      </c>
      <c r="L11" s="35">
        <v>321</v>
      </c>
      <c r="M11" s="78">
        <f t="shared" si="3"/>
        <v>-36</v>
      </c>
      <c r="N11" s="79">
        <f t="shared" si="4"/>
        <v>-11.214953271028</v>
      </c>
      <c r="O11" s="82"/>
      <c r="P11" s="81"/>
      <c r="Q11" s="97"/>
    </row>
    <row r="12" ht="23.25" customHeight="1" spans="1:17">
      <c r="A12" s="33" t="s">
        <v>31</v>
      </c>
      <c r="B12" s="30">
        <v>199994</v>
      </c>
      <c r="C12" s="34"/>
      <c r="D12" s="34"/>
      <c r="E12" s="35"/>
      <c r="F12" s="35">
        <v>104473</v>
      </c>
      <c r="G12" s="36">
        <f t="shared" si="0"/>
        <v>52.2380671420143</v>
      </c>
      <c r="H12" s="35">
        <v>134466</v>
      </c>
      <c r="I12" s="78">
        <f t="shared" si="1"/>
        <v>-29993</v>
      </c>
      <c r="J12" s="79">
        <f t="shared" si="2"/>
        <v>-22.3052667588833</v>
      </c>
      <c r="K12" s="35">
        <v>12310</v>
      </c>
      <c r="L12" s="35">
        <v>13383</v>
      </c>
      <c r="M12" s="78">
        <f t="shared" si="3"/>
        <v>-1073</v>
      </c>
      <c r="N12" s="79">
        <f t="shared" si="4"/>
        <v>-8.0176343121871</v>
      </c>
      <c r="O12" s="82"/>
      <c r="P12" s="81"/>
      <c r="Q12" s="97"/>
    </row>
    <row r="13" ht="23.25" customHeight="1" spans="1:17">
      <c r="A13" s="33" t="s">
        <v>32</v>
      </c>
      <c r="B13" s="30">
        <v>169510</v>
      </c>
      <c r="C13" s="34"/>
      <c r="D13" s="34"/>
      <c r="E13" s="35"/>
      <c r="F13" s="35">
        <v>140413</v>
      </c>
      <c r="G13" s="36">
        <f t="shared" si="0"/>
        <v>82.8346410241284</v>
      </c>
      <c r="H13" s="35">
        <v>94214</v>
      </c>
      <c r="I13" s="78">
        <f t="shared" si="1"/>
        <v>46199</v>
      </c>
      <c r="J13" s="79">
        <f t="shared" si="2"/>
        <v>49.0362366527268</v>
      </c>
      <c r="K13" s="35">
        <v>5347</v>
      </c>
      <c r="L13" s="35">
        <v>3043</v>
      </c>
      <c r="M13" s="78">
        <f t="shared" si="3"/>
        <v>2304</v>
      </c>
      <c r="N13" s="79">
        <f t="shared" si="4"/>
        <v>75.7147551758133</v>
      </c>
      <c r="O13" s="82"/>
      <c r="P13" s="81"/>
      <c r="Q13" s="97"/>
    </row>
    <row r="14" ht="23.25" customHeight="1" spans="1:17">
      <c r="A14" s="33" t="s">
        <v>33</v>
      </c>
      <c r="B14" s="30">
        <v>4281</v>
      </c>
      <c r="C14" s="34"/>
      <c r="D14" s="34"/>
      <c r="E14" s="35"/>
      <c r="F14" s="35">
        <v>2549</v>
      </c>
      <c r="G14" s="36">
        <f t="shared" si="0"/>
        <v>59.5421630460173</v>
      </c>
      <c r="H14" s="35">
        <v>621</v>
      </c>
      <c r="I14" s="78">
        <f t="shared" si="1"/>
        <v>1928</v>
      </c>
      <c r="J14" s="79">
        <f t="shared" si="2"/>
        <v>310.466988727858</v>
      </c>
      <c r="K14" s="35">
        <v>291</v>
      </c>
      <c r="L14" s="35">
        <v>280</v>
      </c>
      <c r="M14" s="78">
        <f t="shared" si="3"/>
        <v>11</v>
      </c>
      <c r="N14" s="79">
        <f t="shared" si="4"/>
        <v>3.92857142857143</v>
      </c>
      <c r="O14" s="84"/>
      <c r="P14" s="81"/>
      <c r="Q14" s="98"/>
    </row>
    <row r="15" ht="23.25" customHeight="1" spans="1:17">
      <c r="A15" s="33" t="s">
        <v>34</v>
      </c>
      <c r="B15" s="30">
        <v>18201</v>
      </c>
      <c r="C15" s="34"/>
      <c r="D15" s="34"/>
      <c r="E15" s="35"/>
      <c r="F15" s="35">
        <v>9780</v>
      </c>
      <c r="G15" s="36">
        <f t="shared" si="0"/>
        <v>53.7333113565189</v>
      </c>
      <c r="H15" s="35">
        <v>10982</v>
      </c>
      <c r="I15" s="78">
        <f t="shared" si="1"/>
        <v>-1202</v>
      </c>
      <c r="J15" s="79">
        <f t="shared" si="2"/>
        <v>-10.9451830267711</v>
      </c>
      <c r="K15" s="35">
        <v>1218</v>
      </c>
      <c r="L15" s="35">
        <v>1001</v>
      </c>
      <c r="M15" s="78">
        <f t="shared" si="3"/>
        <v>217</v>
      </c>
      <c r="N15" s="79">
        <f t="shared" si="4"/>
        <v>21.6783216783217</v>
      </c>
      <c r="O15" s="84"/>
      <c r="P15" s="81"/>
      <c r="Q15" s="98"/>
    </row>
    <row r="16" ht="24" customHeight="1" spans="1:17">
      <c r="A16" s="33" t="s">
        <v>35</v>
      </c>
      <c r="B16" s="30">
        <v>77016</v>
      </c>
      <c r="C16" s="34"/>
      <c r="D16" s="34"/>
      <c r="E16" s="35"/>
      <c r="F16" s="35">
        <v>53024</v>
      </c>
      <c r="G16" s="36">
        <f t="shared" si="0"/>
        <v>68.848031577854</v>
      </c>
      <c r="H16" s="35">
        <v>59458</v>
      </c>
      <c r="I16" s="78">
        <f t="shared" si="1"/>
        <v>-6434</v>
      </c>
      <c r="J16" s="79">
        <f t="shared" si="2"/>
        <v>-10.8210837902385</v>
      </c>
      <c r="K16" s="35">
        <v>11445</v>
      </c>
      <c r="L16" s="35">
        <v>3026</v>
      </c>
      <c r="M16" s="78">
        <f t="shared" si="3"/>
        <v>8419</v>
      </c>
      <c r="N16" s="79">
        <f t="shared" si="4"/>
        <v>278.222075346993</v>
      </c>
      <c r="O16" s="82"/>
      <c r="P16" s="81"/>
      <c r="Q16" s="97"/>
    </row>
    <row r="17" ht="24" customHeight="1" spans="1:17">
      <c r="A17" s="37" t="s">
        <v>36</v>
      </c>
      <c r="B17" s="30">
        <v>25960</v>
      </c>
      <c r="C17" s="38"/>
      <c r="D17" s="34"/>
      <c r="E17" s="35"/>
      <c r="F17" s="35">
        <v>14000</v>
      </c>
      <c r="G17" s="36">
        <f t="shared" si="0"/>
        <v>53.9291217257319</v>
      </c>
      <c r="H17" s="35">
        <v>11115</v>
      </c>
      <c r="I17" s="78">
        <f t="shared" si="1"/>
        <v>2885</v>
      </c>
      <c r="J17" s="79">
        <f t="shared" si="2"/>
        <v>25.9559154295996</v>
      </c>
      <c r="K17" s="35">
        <v>3855</v>
      </c>
      <c r="L17" s="35">
        <v>624</v>
      </c>
      <c r="M17" s="78">
        <f t="shared" si="3"/>
        <v>3231</v>
      </c>
      <c r="N17" s="79">
        <f t="shared" si="4"/>
        <v>517.788461538462</v>
      </c>
      <c r="O17" s="85"/>
      <c r="P17" s="81"/>
      <c r="Q17" s="99"/>
    </row>
    <row r="18" ht="23.25" customHeight="1" spans="1:17">
      <c r="A18" s="33" t="s">
        <v>37</v>
      </c>
      <c r="B18" s="30">
        <v>268</v>
      </c>
      <c r="C18" s="34"/>
      <c r="D18" s="34"/>
      <c r="E18" s="35"/>
      <c r="F18" s="35">
        <v>20017</v>
      </c>
      <c r="G18" s="36">
        <f t="shared" si="0"/>
        <v>7469.02985074627</v>
      </c>
      <c r="H18" s="35">
        <v>8003</v>
      </c>
      <c r="I18" s="78">
        <f t="shared" si="1"/>
        <v>12014</v>
      </c>
      <c r="J18" s="79">
        <f t="shared" si="2"/>
        <v>150.118705485443</v>
      </c>
      <c r="K18" s="35">
        <v>52</v>
      </c>
      <c r="L18" s="35">
        <v>17</v>
      </c>
      <c r="M18" s="78">
        <f t="shared" si="3"/>
        <v>35</v>
      </c>
      <c r="N18" s="79">
        <f t="shared" si="4"/>
        <v>205.882352941176</v>
      </c>
      <c r="O18" s="82"/>
      <c r="P18" s="81"/>
      <c r="Q18" s="97"/>
    </row>
    <row r="19" ht="23.25" customHeight="1" spans="1:17">
      <c r="A19" s="33" t="s">
        <v>38</v>
      </c>
      <c r="B19" s="30">
        <v>667</v>
      </c>
      <c r="C19" s="34"/>
      <c r="D19" s="34"/>
      <c r="E19" s="35"/>
      <c r="F19" s="35">
        <v>969</v>
      </c>
      <c r="G19" s="36">
        <f t="shared" si="0"/>
        <v>145.27736131934</v>
      </c>
      <c r="H19" s="35">
        <v>573</v>
      </c>
      <c r="I19" s="78">
        <f t="shared" si="1"/>
        <v>396</v>
      </c>
      <c r="J19" s="79">
        <f t="shared" si="2"/>
        <v>69.1099476439791</v>
      </c>
      <c r="K19" s="35">
        <v>66</v>
      </c>
      <c r="L19" s="35">
        <v>100</v>
      </c>
      <c r="M19" s="78">
        <f t="shared" si="3"/>
        <v>-34</v>
      </c>
      <c r="N19" s="79">
        <f t="shared" si="4"/>
        <v>-34</v>
      </c>
      <c r="O19" s="82"/>
      <c r="P19" s="81"/>
      <c r="Q19" s="97"/>
    </row>
    <row r="20" ht="23.25" customHeight="1" spans="1:17">
      <c r="A20" s="33" t="s">
        <v>39</v>
      </c>
      <c r="B20" s="30">
        <v>0</v>
      </c>
      <c r="C20" s="34"/>
      <c r="D20" s="34"/>
      <c r="E20" s="35"/>
      <c r="F20" s="35">
        <v>20</v>
      </c>
      <c r="G20" s="36"/>
      <c r="H20" s="35">
        <v>0</v>
      </c>
      <c r="I20" s="78">
        <f t="shared" si="1"/>
        <v>20</v>
      </c>
      <c r="J20" s="79" t="str">
        <f t="shared" si="2"/>
        <v>-</v>
      </c>
      <c r="K20" s="35">
        <v>0</v>
      </c>
      <c r="L20" s="35">
        <v>0</v>
      </c>
      <c r="M20" s="78">
        <f t="shared" si="3"/>
        <v>0</v>
      </c>
      <c r="N20" s="79" t="str">
        <f t="shared" si="4"/>
        <v>-</v>
      </c>
      <c r="O20" s="82"/>
      <c r="P20" s="81"/>
      <c r="Q20" s="97"/>
    </row>
    <row r="21" ht="23.25" customHeight="1" spans="1:17">
      <c r="A21" s="33" t="s">
        <v>40</v>
      </c>
      <c r="B21" s="30">
        <v>5766</v>
      </c>
      <c r="C21" s="34"/>
      <c r="D21" s="34"/>
      <c r="E21" s="35"/>
      <c r="F21" s="35">
        <v>2952</v>
      </c>
      <c r="G21" s="36">
        <f t="shared" ref="G21:G33" si="5">F21/B21*100</f>
        <v>51.1966701352758</v>
      </c>
      <c r="H21" s="35">
        <v>1987</v>
      </c>
      <c r="I21" s="78">
        <f t="shared" si="1"/>
        <v>965</v>
      </c>
      <c r="J21" s="79">
        <f t="shared" si="2"/>
        <v>48.565676899849</v>
      </c>
      <c r="K21" s="35">
        <v>301</v>
      </c>
      <c r="L21" s="35">
        <v>193</v>
      </c>
      <c r="M21" s="78">
        <f t="shared" si="3"/>
        <v>108</v>
      </c>
      <c r="N21" s="79">
        <f t="shared" si="4"/>
        <v>55.9585492227979</v>
      </c>
      <c r="O21" s="82"/>
      <c r="P21" s="81"/>
      <c r="Q21" s="97"/>
    </row>
    <row r="22" ht="23.25" customHeight="1" spans="1:17">
      <c r="A22" s="33" t="s">
        <v>41</v>
      </c>
      <c r="B22" s="30">
        <v>19606</v>
      </c>
      <c r="C22" s="34"/>
      <c r="D22" s="34"/>
      <c r="E22" s="35"/>
      <c r="F22" s="35">
        <v>11938</v>
      </c>
      <c r="G22" s="36">
        <f t="shared" si="5"/>
        <v>60.8895236152198</v>
      </c>
      <c r="H22" s="35">
        <v>10725</v>
      </c>
      <c r="I22" s="78">
        <f t="shared" si="1"/>
        <v>1213</v>
      </c>
      <c r="J22" s="79">
        <f t="shared" si="2"/>
        <v>11.3100233100233</v>
      </c>
      <c r="K22" s="35">
        <v>1995</v>
      </c>
      <c r="L22" s="35">
        <v>1587</v>
      </c>
      <c r="M22" s="78">
        <f t="shared" si="3"/>
        <v>408</v>
      </c>
      <c r="N22" s="79">
        <f t="shared" si="4"/>
        <v>25.7088846880907</v>
      </c>
      <c r="O22" s="84"/>
      <c r="P22" s="81"/>
      <c r="Q22" s="98"/>
    </row>
    <row r="23" ht="23.25" customHeight="1" spans="1:17">
      <c r="A23" s="33" t="s">
        <v>42</v>
      </c>
      <c r="B23" s="30">
        <v>4800</v>
      </c>
      <c r="C23" s="34"/>
      <c r="D23" s="34"/>
      <c r="E23" s="35"/>
      <c r="F23" s="35">
        <v>1830</v>
      </c>
      <c r="G23" s="36">
        <f t="shared" si="5"/>
        <v>38.125</v>
      </c>
      <c r="H23" s="35">
        <v>2200</v>
      </c>
      <c r="I23" s="78">
        <f t="shared" si="1"/>
        <v>-370</v>
      </c>
      <c r="J23" s="79">
        <f t="shared" si="2"/>
        <v>-16.8181818181818</v>
      </c>
      <c r="K23" s="35">
        <v>0</v>
      </c>
      <c r="L23" s="35">
        <v>0</v>
      </c>
      <c r="M23" s="78">
        <f t="shared" si="3"/>
        <v>0</v>
      </c>
      <c r="N23" s="79" t="str">
        <f t="shared" si="4"/>
        <v>-</v>
      </c>
      <c r="O23" s="82"/>
      <c r="P23" s="81"/>
      <c r="Q23" s="97"/>
    </row>
    <row r="24" ht="23.25" customHeight="1" spans="1:17">
      <c r="A24" s="33" t="s">
        <v>43</v>
      </c>
      <c r="B24" s="30">
        <v>2838</v>
      </c>
      <c r="C24" s="34"/>
      <c r="D24" s="34"/>
      <c r="E24" s="35"/>
      <c r="F24" s="35">
        <v>3445</v>
      </c>
      <c r="G24" s="36">
        <f t="shared" si="5"/>
        <v>121.38830162086</v>
      </c>
      <c r="H24" s="35">
        <v>2359</v>
      </c>
      <c r="I24" s="78">
        <f t="shared" si="1"/>
        <v>1086</v>
      </c>
      <c r="J24" s="79">
        <f t="shared" si="2"/>
        <v>46.0364561254769</v>
      </c>
      <c r="K24" s="35">
        <v>674</v>
      </c>
      <c r="L24" s="35">
        <v>386</v>
      </c>
      <c r="M24" s="78">
        <f t="shared" si="3"/>
        <v>288</v>
      </c>
      <c r="N24" s="79">
        <f t="shared" si="4"/>
        <v>74.6113989637306</v>
      </c>
      <c r="O24" s="82"/>
      <c r="P24" s="81"/>
      <c r="Q24" s="97"/>
    </row>
    <row r="25" ht="23.25" customHeight="1" spans="1:17">
      <c r="A25" s="33" t="s">
        <v>44</v>
      </c>
      <c r="B25" s="30">
        <v>5989</v>
      </c>
      <c r="C25" s="39"/>
      <c r="D25" s="39"/>
      <c r="E25" s="35"/>
      <c r="F25" s="35">
        <v>2723</v>
      </c>
      <c r="G25" s="36">
        <f t="shared" si="5"/>
        <v>45.4666889297045</v>
      </c>
      <c r="H25" s="35">
        <v>1033</v>
      </c>
      <c r="I25" s="78">
        <f t="shared" si="1"/>
        <v>1690</v>
      </c>
      <c r="J25" s="79">
        <f t="shared" si="2"/>
        <v>163.601161665053</v>
      </c>
      <c r="K25" s="35">
        <v>0</v>
      </c>
      <c r="L25" s="35">
        <v>29</v>
      </c>
      <c r="M25" s="78">
        <f t="shared" si="3"/>
        <v>-29</v>
      </c>
      <c r="N25" s="79">
        <f t="shared" si="4"/>
        <v>-100</v>
      </c>
      <c r="O25" s="82"/>
      <c r="P25" s="81"/>
      <c r="Q25" s="97"/>
    </row>
    <row r="26" ht="23.25" customHeight="1" spans="1:17">
      <c r="A26" s="33" t="s">
        <v>45</v>
      </c>
      <c r="B26" s="30">
        <v>22</v>
      </c>
      <c r="C26" s="39"/>
      <c r="D26" s="39"/>
      <c r="E26" s="35"/>
      <c r="F26" s="35">
        <v>1</v>
      </c>
      <c r="G26" s="36">
        <f t="shared" si="5"/>
        <v>4.54545454545455</v>
      </c>
      <c r="H26" s="35">
        <v>51</v>
      </c>
      <c r="I26" s="78">
        <f t="shared" si="1"/>
        <v>-50</v>
      </c>
      <c r="J26" s="79">
        <f t="shared" si="2"/>
        <v>-98.0392156862745</v>
      </c>
      <c r="K26" s="35">
        <v>0</v>
      </c>
      <c r="L26" s="35">
        <v>0</v>
      </c>
      <c r="M26" s="78">
        <f t="shared" si="3"/>
        <v>0</v>
      </c>
      <c r="N26" s="79" t="str">
        <f t="shared" si="4"/>
        <v>-</v>
      </c>
      <c r="O26" s="82"/>
      <c r="P26" s="81"/>
      <c r="Q26" s="97"/>
    </row>
    <row r="27" ht="23.25" customHeight="1" spans="1:17">
      <c r="A27" s="33" t="s">
        <v>46</v>
      </c>
      <c r="B27" s="30">
        <v>10000</v>
      </c>
      <c r="C27" s="39"/>
      <c r="D27" s="39"/>
      <c r="E27" s="35"/>
      <c r="F27" s="35"/>
      <c r="G27" s="36">
        <f t="shared" si="5"/>
        <v>0</v>
      </c>
      <c r="H27" s="35"/>
      <c r="I27" s="78">
        <f t="shared" si="1"/>
        <v>0</v>
      </c>
      <c r="J27" s="79" t="str">
        <f t="shared" si="2"/>
        <v>-</v>
      </c>
      <c r="K27" s="35">
        <v>0</v>
      </c>
      <c r="L27" s="35">
        <v>0</v>
      </c>
      <c r="M27" s="78">
        <f t="shared" si="3"/>
        <v>0</v>
      </c>
      <c r="N27" s="79" t="str">
        <f t="shared" si="4"/>
        <v>-</v>
      </c>
      <c r="O27" s="82"/>
      <c r="P27" s="81"/>
      <c r="Q27" s="97"/>
    </row>
    <row r="28" s="1" customFormat="1" ht="23.25" customHeight="1" spans="1:18">
      <c r="A28" s="33" t="s">
        <v>47</v>
      </c>
      <c r="B28" s="30">
        <v>9606</v>
      </c>
      <c r="C28" s="39"/>
      <c r="D28" s="39"/>
      <c r="E28" s="35"/>
      <c r="F28" s="35">
        <v>290</v>
      </c>
      <c r="G28" s="36">
        <f t="shared" si="5"/>
        <v>3.01894649177597</v>
      </c>
      <c r="H28" s="35">
        <v>175</v>
      </c>
      <c r="I28" s="78">
        <f t="shared" si="1"/>
        <v>115</v>
      </c>
      <c r="J28" s="79">
        <f t="shared" si="2"/>
        <v>65.7142857142857</v>
      </c>
      <c r="K28" s="35">
        <v>23</v>
      </c>
      <c r="L28" s="35">
        <v>41</v>
      </c>
      <c r="M28" s="78">
        <f t="shared" si="3"/>
        <v>-18</v>
      </c>
      <c r="N28" s="79">
        <f t="shared" si="4"/>
        <v>-43.9024390243902</v>
      </c>
      <c r="O28" s="82"/>
      <c r="P28" s="81"/>
      <c r="Q28" s="97"/>
      <c r="R28" s="3"/>
    </row>
    <row r="29" s="1" customFormat="1" ht="23.25" customHeight="1" spans="1:18">
      <c r="A29" s="40" t="s">
        <v>48</v>
      </c>
      <c r="B29" s="41">
        <f t="shared" ref="B29:F29" si="6">SUM(B6:B28)</f>
        <v>914382</v>
      </c>
      <c r="C29" s="42">
        <f t="shared" si="6"/>
        <v>0</v>
      </c>
      <c r="D29" s="42">
        <f t="shared" si="6"/>
        <v>0</v>
      </c>
      <c r="E29" s="43">
        <f t="shared" si="6"/>
        <v>0</v>
      </c>
      <c r="F29" s="42">
        <f t="shared" si="6"/>
        <v>579726</v>
      </c>
      <c r="G29" s="44">
        <f t="shared" si="5"/>
        <v>63.4008543475265</v>
      </c>
      <c r="H29" s="43">
        <f t="shared" ref="H29:L29" si="7">SUM(H6:H28)</f>
        <v>516962</v>
      </c>
      <c r="I29" s="42">
        <f t="shared" si="1"/>
        <v>62764</v>
      </c>
      <c r="J29" s="86">
        <f t="shared" si="2"/>
        <v>12.1409310548938</v>
      </c>
      <c r="K29" s="42">
        <f t="shared" si="7"/>
        <v>65190</v>
      </c>
      <c r="L29" s="42">
        <f t="shared" si="7"/>
        <v>50256</v>
      </c>
      <c r="M29" s="42">
        <f t="shared" si="3"/>
        <v>14934</v>
      </c>
      <c r="N29" s="79">
        <f t="shared" si="4"/>
        <v>29.7158548233047</v>
      </c>
      <c r="O29" s="87"/>
      <c r="P29" s="81"/>
      <c r="Q29" s="100"/>
      <c r="R29" s="3"/>
    </row>
    <row r="30" ht="23.25" customHeight="1" spans="1:17">
      <c r="A30" s="45" t="s">
        <v>49</v>
      </c>
      <c r="B30" s="41">
        <v>333918</v>
      </c>
      <c r="C30" s="39"/>
      <c r="D30" s="39"/>
      <c r="E30" s="35"/>
      <c r="F30" s="42">
        <v>119687</v>
      </c>
      <c r="G30" s="44">
        <f t="shared" si="5"/>
        <v>35.8432309728736</v>
      </c>
      <c r="H30" s="42">
        <v>122885</v>
      </c>
      <c r="I30" s="42">
        <f t="shared" si="1"/>
        <v>-3198</v>
      </c>
      <c r="J30" s="86">
        <f t="shared" si="2"/>
        <v>-2.60243316922326</v>
      </c>
      <c r="K30" s="43">
        <v>6510</v>
      </c>
      <c r="L30" s="43">
        <v>24769</v>
      </c>
      <c r="M30" s="42">
        <f t="shared" si="3"/>
        <v>-18259</v>
      </c>
      <c r="N30" s="79">
        <f t="shared" si="4"/>
        <v>-73.7171464330413</v>
      </c>
      <c r="O30" s="88"/>
      <c r="P30" s="81"/>
      <c r="Q30" s="38"/>
    </row>
    <row r="31" ht="23.25" customHeight="1" spans="1:17">
      <c r="A31" s="46" t="s">
        <v>50</v>
      </c>
      <c r="B31" s="41">
        <v>520</v>
      </c>
      <c r="C31" s="47"/>
      <c r="D31" s="47"/>
      <c r="E31" s="48"/>
      <c r="F31" s="49">
        <v>302</v>
      </c>
      <c r="G31" s="44">
        <f t="shared" si="5"/>
        <v>58.0769230769231</v>
      </c>
      <c r="H31" s="49">
        <v>672</v>
      </c>
      <c r="I31" s="42">
        <f t="shared" si="1"/>
        <v>-370</v>
      </c>
      <c r="J31" s="86">
        <f t="shared" si="2"/>
        <v>-55.0595238095238</v>
      </c>
      <c r="K31" s="43">
        <v>10</v>
      </c>
      <c r="L31" s="43">
        <v>23</v>
      </c>
      <c r="M31" s="42">
        <f t="shared" si="3"/>
        <v>-13</v>
      </c>
      <c r="N31" s="86">
        <f t="shared" si="4"/>
        <v>-56.5217391304348</v>
      </c>
      <c r="O31" s="89"/>
      <c r="P31" s="81"/>
      <c r="Q31" s="38"/>
    </row>
    <row r="32" ht="23.25" customHeight="1" spans="1:17">
      <c r="A32" s="46" t="s">
        <v>51</v>
      </c>
      <c r="B32" s="41">
        <f>17700+8820</f>
        <v>26520</v>
      </c>
      <c r="C32" s="50"/>
      <c r="D32" s="50"/>
      <c r="E32" s="49"/>
      <c r="F32" s="49">
        <v>22833</v>
      </c>
      <c r="G32" s="44">
        <f t="shared" si="5"/>
        <v>86.0972850678733</v>
      </c>
      <c r="H32" s="43">
        <v>2702</v>
      </c>
      <c r="I32" s="42">
        <f t="shared" si="1"/>
        <v>20131</v>
      </c>
      <c r="J32" s="86">
        <f t="shared" si="2"/>
        <v>745.040710584752</v>
      </c>
      <c r="K32" s="43">
        <v>1593</v>
      </c>
      <c r="L32" s="43">
        <v>1800</v>
      </c>
      <c r="M32" s="42">
        <f t="shared" si="3"/>
        <v>-207</v>
      </c>
      <c r="N32" s="86">
        <f t="shared" si="4"/>
        <v>-11.5</v>
      </c>
      <c r="O32" s="89"/>
      <c r="P32" s="81"/>
      <c r="Q32" s="38"/>
    </row>
    <row r="33" ht="23.25" customHeight="1" spans="1:17">
      <c r="A33" s="51" t="s">
        <v>52</v>
      </c>
      <c r="B33" s="52">
        <f>B29+B30+B31+B32</f>
        <v>1275340</v>
      </c>
      <c r="C33" s="53">
        <f>C29+C30+C31</f>
        <v>0</v>
      </c>
      <c r="D33" s="53">
        <f>D29+D30+D31</f>
        <v>0</v>
      </c>
      <c r="E33" s="53">
        <f>E29+E30+E31</f>
        <v>0</v>
      </c>
      <c r="F33" s="53">
        <f t="shared" ref="F33:L33" si="8">F29+F30+F31+F32</f>
        <v>722548</v>
      </c>
      <c r="G33" s="44">
        <f t="shared" si="5"/>
        <v>56.6553232863393</v>
      </c>
      <c r="H33" s="54">
        <f t="shared" si="8"/>
        <v>643221</v>
      </c>
      <c r="I33" s="54">
        <f t="shared" si="1"/>
        <v>79327</v>
      </c>
      <c r="J33" s="54">
        <f t="shared" si="2"/>
        <v>12.3327752047896</v>
      </c>
      <c r="K33" s="54">
        <f t="shared" si="8"/>
        <v>73303</v>
      </c>
      <c r="L33" s="54">
        <f t="shared" si="8"/>
        <v>76848</v>
      </c>
      <c r="M33" s="54">
        <f t="shared" si="3"/>
        <v>-3545</v>
      </c>
      <c r="N33" s="54">
        <f t="shared" si="4"/>
        <v>-4.61300229023527</v>
      </c>
      <c r="O33" s="90"/>
      <c r="P33" s="81"/>
      <c r="Q33" s="101"/>
    </row>
    <row r="34" spans="1:8">
      <c r="A34" s="55"/>
      <c r="B34" s="55"/>
      <c r="C34" s="55"/>
      <c r="D34" s="55"/>
      <c r="E34" s="55"/>
      <c r="F34" s="55"/>
      <c r="G34" s="55"/>
      <c r="H34" s="55"/>
    </row>
    <row r="35" s="2" customFormat="1" spans="1:14">
      <c r="A35" s="56"/>
      <c r="E35" s="57"/>
      <c r="F35" s="57"/>
      <c r="J35" s="91"/>
      <c r="K35" s="92"/>
      <c r="L35" s="92"/>
      <c r="M35" s="93"/>
      <c r="N35" s="91"/>
    </row>
    <row r="39" ht="13.05" customHeight="1" spans="1:14">
      <c r="A39" s="58"/>
      <c r="B39" s="59"/>
      <c r="C39" s="58"/>
      <c r="D39" s="58"/>
      <c r="E39" s="60"/>
      <c r="G39" s="60"/>
      <c r="H39" s="61"/>
      <c r="I39" s="61"/>
      <c r="J39" s="94"/>
      <c r="K39" s="61"/>
      <c r="L39" s="61"/>
      <c r="M39" s="61"/>
      <c r="N39" s="94"/>
    </row>
    <row r="40" spans="1:14">
      <c r="A40" s="62"/>
      <c r="B40" s="63"/>
      <c r="N40" s="95"/>
    </row>
    <row r="41" spans="3:14">
      <c r="C41" s="64"/>
      <c r="D41" s="64"/>
      <c r="E41" s="65"/>
      <c r="F41" s="65"/>
      <c r="G41" s="65"/>
      <c r="H41" s="66"/>
      <c r="I41" s="66"/>
      <c r="J41" s="96"/>
      <c r="K41" s="66"/>
      <c r="L41" s="66"/>
      <c r="M41" s="66"/>
      <c r="N41" s="96"/>
    </row>
    <row r="42" spans="1:14">
      <c r="A42" s="64"/>
      <c r="B42" s="67"/>
      <c r="C42" s="64"/>
      <c r="D42" s="64"/>
      <c r="E42" s="65"/>
      <c r="F42" s="65"/>
      <c r="G42" s="65"/>
      <c r="H42" s="66"/>
      <c r="I42" s="66"/>
      <c r="J42" s="96"/>
      <c r="K42" s="66"/>
      <c r="L42" s="66"/>
      <c r="M42" s="66"/>
      <c r="N42" s="96"/>
    </row>
    <row r="43" spans="3:14">
      <c r="C43" s="64"/>
      <c r="D43" s="64"/>
      <c r="E43" s="65"/>
      <c r="F43" s="65"/>
      <c r="G43" s="65"/>
      <c r="H43" s="66"/>
      <c r="I43" s="66"/>
      <c r="J43" s="96"/>
      <c r="K43" s="66"/>
      <c r="L43" s="66"/>
      <c r="M43" s="66"/>
      <c r="N43" s="96"/>
    </row>
    <row r="76" spans="2:14">
      <c r="B76" s="3"/>
      <c r="F76" s="3"/>
      <c r="G76" s="3"/>
      <c r="H76" s="3"/>
      <c r="I76" s="3"/>
      <c r="M76" s="3"/>
      <c r="N76" s="95"/>
    </row>
  </sheetData>
  <autoFilter xmlns:etc="http://www.wps.cn/officeDocument/2017/etCustomData" ref="A5:R33" etc:filterBottomFollowUsedRange="0">
    <extLst/>
  </autoFilter>
  <mergeCells count="3">
    <mergeCell ref="A1:O1"/>
    <mergeCell ref="A34:H34"/>
    <mergeCell ref="C3:E4"/>
  </mergeCells>
  <printOptions horizontalCentered="1" verticalCentered="1"/>
  <pageMargins left="0.354330708661417" right="0.236220472440945" top="0.47244094488189" bottom="0.15748031496063" header="0.118110236220472" footer="0.236220472440945"/>
  <pageSetup paperSize="9" scale="6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2026-08-03T02:19:00Z</dcterms:created>
  <dcterms:modified xsi:type="dcterms:W3CDTF">2026-08-05T02:37:34Z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A670D23AF686466196EBD7E266C425AD_11</vt:lpwstr>
  </property>
  <property fmtid="{D5CDD505-2E9C-101B-9397-08002B2CF9AE}" pid="3" name="KSOProductBuildVer">
    <vt:lpwstr>2052-12.1.0.17857</vt:lpwstr>
  </property>
</Properties>
</file>