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026年6月" sheetId="1" r:id="rId1"/>
  </sheets>
  <definedNames>
    <definedName name="_xlnm._FilterDatabase" localSheetId="0" hidden="1">'2026年6月'!$A$5:$N$35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<sst xmlns="http://schemas.openxmlformats.org/spreadsheetml/2006/main" count="67" uniqueCount="52">
  <si>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陆 丰 市 2026 年 6 月 财 政 预 算 收 入 完 成 情 况 表</t>
  </si>
  <si>
    <t xml:space="preserve">                        单位：万元</t>
  </si>
  <si>
    <t>年 度</t>
  </si>
  <si>
    <t>累 计</t>
  </si>
  <si>
    <t>占  年</t>
  </si>
  <si>
    <t>上 年</t>
  </si>
  <si>
    <t>比上年</t>
  </si>
  <si>
    <t>本 月</t>
  </si>
  <si>
    <t>收 入 项 目</t>
  </si>
  <si>
    <t>预 算</t>
  </si>
  <si>
    <t>完 成</t>
  </si>
  <si>
    <t>预  算</t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</si>
  <si>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</si>
  <si>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</si>
  <si>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</si>
  <si>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</si>
  <si>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</si>
  <si>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</si>
  <si>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</si>
  <si>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</si>
  <si>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</si>
  <si>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</si>
  <si>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</si>
  <si>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</si>
  <si>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</si>
  <si>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</si>
  <si>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</si>
  <si>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</si>
  <si>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</si>
  <si>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</si>
  <si>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</si>
  <si>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</si>
  <si>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</si>
  <si>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</si>
  <si>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</si>
  <si>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</si>
  <si>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-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</si>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</sst>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_);[Red]\(#,##0\)"/>
    <numFmt numFmtId="182" formatCode="#,##0.00_ "/>
    <numFmt numFmtId="183" formatCode="#,##0.0_ "/>
  </numFmts>
  <fonts count="27">
    <font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sz val="20"/>
      <name val="仿宋"/>
      <charset val="134"/>
    </font>
    <font>
      <b/>
      <sz val="14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8" fontId="3" fillId="0" borderId="8" xfId="0" applyNumberFormat="1" applyFont="1" applyFill="1" applyBorder="1" applyAlignment="1">
      <alignment horizontal="center" vertical="center"/>
    </xf>
    <xf numFmtId="180" fontId="3" fillId="0" borderId="8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horizontal="center" vertical="center"/>
    </xf>
    <xf numFmtId="178" fontId="1" fillId="0" borderId="11" xfId="0" applyNumberFormat="1" applyFont="1" applyFill="1" applyBorder="1" applyAlignment="1">
      <alignment horizontal="center" vertical="center"/>
    </xf>
    <xf numFmtId="180" fontId="1" fillId="0" borderId="8" xfId="0" applyNumberFormat="1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181" fontId="3" fillId="0" borderId="11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181" fontId="1" fillId="0" borderId="11" xfId="0" applyNumberFormat="1" applyFont="1" applyFill="1" applyBorder="1" applyAlignment="1">
      <alignment horizontal="center" vertical="center"/>
    </xf>
    <xf numFmtId="177" fontId="1" fillId="0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77" fontId="3" fillId="0" borderId="13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3" fontId="1" fillId="0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83" fontId="3" fillId="0" borderId="8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vertical="center"/>
    </xf>
    <xf numFmtId="43" fontId="3" fillId="0" borderId="0" xfId="0" applyNumberFormat="1" applyFont="1" applyFill="1" applyAlignment="1">
      <alignment vertical="center"/>
    </xf>
    <xf numFmtId="178" fontId="3" fillId="0" borderId="13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zoomScale="85" zoomScaleNormal="85" workbookViewId="0">
      <selection activeCell="O20" sqref="O20"/>
    </sheetView>
  </sheetViews>
  <sheetFormatPr defaultColWidth="9" defaultRowHeight="14.25"/>
  <cols>
    <col min="1" max="1" width="37.6" style="7" customWidth="1"/>
    <col min="2" max="3" width="12.1" style="7" customWidth="1"/>
    <col min="4" max="4" width="12.1" style="8" customWidth="1" outlineLevel="1"/>
    <col min="5" max="7" width="12.1" style="7" customWidth="1"/>
    <col min="8" max="8" width="12.1" style="9" customWidth="1"/>
    <col min="9" max="9" width="12.1" style="10" customWidth="1"/>
    <col min="10" max="10" width="12.1" style="7" customWidth="1"/>
    <col min="11" max="11" width="14.05" style="7" customWidth="1"/>
    <col min="12" max="12" width="24.1" style="7" customWidth="1"/>
    <col min="13" max="13" width="16.3166666666667" style="7" customWidth="1"/>
    <col min="14" max="14" width="9" style="7" customWidth="1"/>
    <col min="15" max="16384" width="9" style="7"/>
  </cols>
  <sheetData>
    <row r="1" s="1" customFormat="1" ht="32.25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20.25" customHeight="1" spans="1:12">
      <c r="A2" s="12">
        <v>46203</v>
      </c>
      <c r="B2" s="12"/>
      <c r="C2" s="13"/>
      <c r="D2" s="14"/>
      <c r="E2" s="13"/>
      <c r="F2" s="13"/>
      <c r="G2" s="13"/>
      <c r="H2" s="15"/>
      <c r="I2" s="51"/>
      <c r="J2" s="52"/>
      <c r="K2" s="53"/>
      <c r="L2" s="54" t="s">
        <v>1</v>
      </c>
    </row>
    <row r="3" s="2" customFormat="1" ht="18.75" customHeight="1" spans="1:12">
      <c r="A3" s="16"/>
      <c r="B3" s="17" t="s">
        <v>2</v>
      </c>
      <c r="C3" s="17" t="s">
        <v>3</v>
      </c>
      <c r="D3" s="18" t="s">
        <v>4</v>
      </c>
      <c r="E3" s="17" t="s">
        <v>5</v>
      </c>
      <c r="F3" s="17" t="s">
        <v>6</v>
      </c>
      <c r="G3" s="17" t="s">
        <v>6</v>
      </c>
      <c r="H3" s="19" t="s">
        <v>7</v>
      </c>
      <c r="I3" s="55" t="s">
        <v>5</v>
      </c>
      <c r="J3" s="17" t="s">
        <v>6</v>
      </c>
      <c r="K3" s="17" t="s">
        <v>6</v>
      </c>
      <c r="L3" s="56"/>
    </row>
    <row r="4" s="3" customFormat="1" ht="18.75" customHeight="1" spans="1:12">
      <c r="A4" s="20" t="s">
        <v>8</v>
      </c>
      <c r="B4" s="21" t="s">
        <v>9</v>
      </c>
      <c r="C4" s="21" t="s">
        <v>10</v>
      </c>
      <c r="D4" s="22" t="s">
        <v>11</v>
      </c>
      <c r="E4" s="21" t="s">
        <v>12</v>
      </c>
      <c r="F4" s="21" t="s">
        <v>13</v>
      </c>
      <c r="G4" s="21" t="s">
        <v>13</v>
      </c>
      <c r="H4" s="23" t="s">
        <v>10</v>
      </c>
      <c r="I4" s="57" t="s">
        <v>14</v>
      </c>
      <c r="J4" s="21" t="s">
        <v>15</v>
      </c>
      <c r="K4" s="21" t="s">
        <v>15</v>
      </c>
      <c r="L4" s="58" t="s">
        <v>16</v>
      </c>
    </row>
    <row r="5" s="4" customFormat="1" ht="18.75" customHeight="1" spans="1:12">
      <c r="A5" s="24"/>
      <c r="B5" s="25" t="s">
        <v>17</v>
      </c>
      <c r="C5" s="25" t="s">
        <v>17</v>
      </c>
      <c r="D5" s="26" t="s">
        <v>18</v>
      </c>
      <c r="E5" s="25" t="s">
        <v>10</v>
      </c>
      <c r="F5" s="25" t="s">
        <v>19</v>
      </c>
      <c r="G5" s="25" t="s">
        <v>20</v>
      </c>
      <c r="H5" s="27" t="s">
        <v>17</v>
      </c>
      <c r="I5" s="59" t="s">
        <v>10</v>
      </c>
      <c r="J5" s="25" t="s">
        <v>19</v>
      </c>
      <c r="K5" s="25" t="s">
        <v>20</v>
      </c>
      <c r="L5" s="60"/>
    </row>
    <row r="6" s="5" customFormat="1" ht="24" customHeight="1" spans="1:14">
      <c r="A6" s="28" t="s">
        <v>21</v>
      </c>
      <c r="B6" s="29">
        <f>SUM(B7:B20)</f>
        <v>88030</v>
      </c>
      <c r="C6" s="30">
        <f>SUM(C7:C20)</f>
        <v>51541</v>
      </c>
      <c r="D6" s="31">
        <f t="shared" ref="D6:D19" si="0">C6/B6*100</f>
        <v>58.54935817335</v>
      </c>
      <c r="E6" s="30">
        <f>SUM(E7:E20)</f>
        <v>27950</v>
      </c>
      <c r="F6" s="30">
        <f t="shared" ref="F6:F34" si="1">C6-E6</f>
        <v>23591</v>
      </c>
      <c r="G6" s="31">
        <f t="shared" ref="G6:G34" si="2">IF(E6=0,"-",F6/E6*100)</f>
        <v>84.4042933810376</v>
      </c>
      <c r="H6" s="30">
        <f>H7+H8+H9+H10+H11+H12+H13+H14+H15+H16+H17+H18+H19+H20</f>
        <v>12208</v>
      </c>
      <c r="I6" s="30">
        <f>SUM(I7:I20)</f>
        <v>3383</v>
      </c>
      <c r="J6" s="31">
        <f t="shared" ref="J6:J34" si="3">H6-I6</f>
        <v>8825</v>
      </c>
      <c r="K6" s="61">
        <f t="shared" ref="K6:K34" si="4">IF(I6=0,"-",J6/I6*100)</f>
        <v>260.863139225539</v>
      </c>
      <c r="L6" s="62"/>
      <c r="M6" s="63"/>
      <c r="N6" s="63"/>
    </row>
    <row r="7" s="1" customFormat="1" ht="24" customHeight="1" spans="1:14">
      <c r="A7" s="32" t="s">
        <v>22</v>
      </c>
      <c r="B7" s="33">
        <v>33000</v>
      </c>
      <c r="C7" s="34">
        <v>17324</v>
      </c>
      <c r="D7" s="35">
        <f t="shared" si="0"/>
        <v>52.4969696969697</v>
      </c>
      <c r="E7" s="34">
        <v>8697</v>
      </c>
      <c r="F7" s="36">
        <f t="shared" si="1"/>
        <v>8627</v>
      </c>
      <c r="G7" s="31">
        <f t="shared" si="2"/>
        <v>99.1951247556629</v>
      </c>
      <c r="H7" s="34">
        <v>3447</v>
      </c>
      <c r="I7" s="34">
        <v>1187</v>
      </c>
      <c r="J7" s="35">
        <f t="shared" si="3"/>
        <v>2260</v>
      </c>
      <c r="K7" s="61">
        <f t="shared" si="4"/>
        <v>190.395956192081</v>
      </c>
      <c r="L7" s="62"/>
      <c r="M7" s="63"/>
      <c r="N7" s="63"/>
    </row>
    <row r="8" s="1" customFormat="1" ht="24" customHeight="1" spans="1:14">
      <c r="A8" s="32" t="s">
        <v>23</v>
      </c>
      <c r="B8" s="33">
        <v>17900</v>
      </c>
      <c r="C8" s="34">
        <v>10991</v>
      </c>
      <c r="D8" s="35">
        <f t="shared" si="0"/>
        <v>61.4022346368715</v>
      </c>
      <c r="E8" s="34">
        <v>5200</v>
      </c>
      <c r="F8" s="36">
        <f t="shared" si="1"/>
        <v>5791</v>
      </c>
      <c r="G8" s="31">
        <f t="shared" si="2"/>
        <v>111.365384615385</v>
      </c>
      <c r="H8" s="34">
        <v>362</v>
      </c>
      <c r="I8" s="34">
        <v>147</v>
      </c>
      <c r="J8" s="35">
        <f t="shared" si="3"/>
        <v>215</v>
      </c>
      <c r="K8" s="61">
        <f t="shared" si="4"/>
        <v>146.258503401361</v>
      </c>
      <c r="L8" s="62"/>
      <c r="M8" s="63"/>
      <c r="N8" s="63"/>
    </row>
    <row r="9" s="1" customFormat="1" ht="24" customHeight="1" spans="1:14">
      <c r="A9" s="32" t="s">
        <v>24</v>
      </c>
      <c r="B9" s="33">
        <v>2730</v>
      </c>
      <c r="C9" s="34">
        <v>1588</v>
      </c>
      <c r="D9" s="35">
        <f t="shared" si="0"/>
        <v>58.1684981684982</v>
      </c>
      <c r="E9" s="34">
        <v>592</v>
      </c>
      <c r="F9" s="36">
        <f t="shared" si="1"/>
        <v>996</v>
      </c>
      <c r="G9" s="31">
        <f t="shared" si="2"/>
        <v>168.243243243243</v>
      </c>
      <c r="H9" s="34">
        <v>329</v>
      </c>
      <c r="I9" s="34">
        <v>90</v>
      </c>
      <c r="J9" s="35">
        <f t="shared" si="3"/>
        <v>239</v>
      </c>
      <c r="K9" s="61">
        <f t="shared" si="4"/>
        <v>265.555555555556</v>
      </c>
      <c r="L9" s="62"/>
      <c r="M9" s="63"/>
      <c r="N9" s="63"/>
    </row>
    <row r="10" s="1" customFormat="1" ht="24" customHeight="1" spans="1:14">
      <c r="A10" s="32" t="s">
        <v>25</v>
      </c>
      <c r="B10" s="33">
        <v>400</v>
      </c>
      <c r="C10" s="34">
        <v>831</v>
      </c>
      <c r="D10" s="35">
        <f t="shared" si="0"/>
        <v>207.75</v>
      </c>
      <c r="E10" s="34">
        <v>10</v>
      </c>
      <c r="F10" s="36">
        <f t="shared" si="1"/>
        <v>821</v>
      </c>
      <c r="G10" s="31">
        <f t="shared" si="2"/>
        <v>8210</v>
      </c>
      <c r="H10" s="34">
        <v>834</v>
      </c>
      <c r="I10" s="34">
        <v>2</v>
      </c>
      <c r="J10" s="35">
        <f t="shared" si="3"/>
        <v>832</v>
      </c>
      <c r="K10" s="61">
        <f t="shared" si="4"/>
        <v>41600</v>
      </c>
      <c r="L10" s="62"/>
      <c r="M10" s="63"/>
      <c r="N10" s="63"/>
    </row>
    <row r="11" s="1" customFormat="1" ht="24" customHeight="1" spans="1:14">
      <c r="A11" s="32" t="s">
        <v>26</v>
      </c>
      <c r="B11" s="33">
        <v>5500</v>
      </c>
      <c r="C11" s="34">
        <v>2981</v>
      </c>
      <c r="D11" s="35">
        <f t="shared" si="0"/>
        <v>54.2</v>
      </c>
      <c r="E11" s="34">
        <v>2660</v>
      </c>
      <c r="F11" s="36">
        <f t="shared" si="1"/>
        <v>321</v>
      </c>
      <c r="G11" s="31">
        <f t="shared" si="2"/>
        <v>12.0676691729323</v>
      </c>
      <c r="H11" s="34">
        <v>522</v>
      </c>
      <c r="I11" s="34">
        <v>371</v>
      </c>
      <c r="J11" s="35">
        <f t="shared" si="3"/>
        <v>151</v>
      </c>
      <c r="K11" s="61">
        <f t="shared" si="4"/>
        <v>40.7008086253369</v>
      </c>
      <c r="L11" s="62"/>
      <c r="M11" s="63"/>
      <c r="N11" s="63"/>
    </row>
    <row r="12" s="1" customFormat="1" ht="24" customHeight="1" spans="1:14">
      <c r="A12" s="32" t="s">
        <v>27</v>
      </c>
      <c r="B12" s="33">
        <v>4000</v>
      </c>
      <c r="C12" s="34">
        <v>606</v>
      </c>
      <c r="D12" s="35">
        <f t="shared" si="0"/>
        <v>15.15</v>
      </c>
      <c r="E12" s="34">
        <v>310</v>
      </c>
      <c r="F12" s="36">
        <f t="shared" si="1"/>
        <v>296</v>
      </c>
      <c r="G12" s="31">
        <f t="shared" si="2"/>
        <v>95.4838709677419</v>
      </c>
      <c r="H12" s="34">
        <v>46</v>
      </c>
      <c r="I12" s="34">
        <v>105</v>
      </c>
      <c r="J12" s="35">
        <f t="shared" si="3"/>
        <v>-59</v>
      </c>
      <c r="K12" s="61">
        <f t="shared" si="4"/>
        <v>-56.1904761904762</v>
      </c>
      <c r="L12" s="62"/>
      <c r="M12" s="63"/>
      <c r="N12" s="63"/>
    </row>
    <row r="13" s="1" customFormat="1" ht="24" customHeight="1" spans="1:14">
      <c r="A13" s="32" t="s">
        <v>28</v>
      </c>
      <c r="B13" s="33">
        <v>1200</v>
      </c>
      <c r="C13" s="34">
        <v>1691</v>
      </c>
      <c r="D13" s="35">
        <f t="shared" si="0"/>
        <v>140.916666666667</v>
      </c>
      <c r="E13" s="34">
        <v>878</v>
      </c>
      <c r="F13" s="36">
        <f t="shared" si="1"/>
        <v>813</v>
      </c>
      <c r="G13" s="31">
        <f t="shared" si="2"/>
        <v>92.5968109339408</v>
      </c>
      <c r="H13" s="34">
        <v>82</v>
      </c>
      <c r="I13" s="34">
        <v>81</v>
      </c>
      <c r="J13" s="35">
        <f t="shared" si="3"/>
        <v>1</v>
      </c>
      <c r="K13" s="61">
        <f t="shared" si="4"/>
        <v>1.23456790123457</v>
      </c>
      <c r="L13" s="62"/>
      <c r="M13" s="63"/>
      <c r="N13" s="63"/>
    </row>
    <row r="14" s="1" customFormat="1" ht="24" customHeight="1" spans="1:14">
      <c r="A14" s="32" t="s">
        <v>29</v>
      </c>
      <c r="B14" s="33">
        <v>2000</v>
      </c>
      <c r="C14" s="34">
        <v>448</v>
      </c>
      <c r="D14" s="35">
        <f t="shared" si="0"/>
        <v>22.4</v>
      </c>
      <c r="E14" s="34">
        <v>192</v>
      </c>
      <c r="F14" s="36">
        <f t="shared" si="1"/>
        <v>256</v>
      </c>
      <c r="G14" s="31">
        <f t="shared" si="2"/>
        <v>133.333333333333</v>
      </c>
      <c r="H14" s="34">
        <v>46</v>
      </c>
      <c r="I14" s="34">
        <v>22</v>
      </c>
      <c r="J14" s="35">
        <f t="shared" si="3"/>
        <v>24</v>
      </c>
      <c r="K14" s="61">
        <f t="shared" si="4"/>
        <v>109.090909090909</v>
      </c>
      <c r="L14" s="62"/>
      <c r="M14" s="63"/>
      <c r="N14" s="63"/>
    </row>
    <row r="15" s="1" customFormat="1" ht="24" customHeight="1" spans="1:14">
      <c r="A15" s="32" t="s">
        <v>30</v>
      </c>
      <c r="B15" s="33">
        <v>7800</v>
      </c>
      <c r="C15" s="34">
        <v>5888</v>
      </c>
      <c r="D15" s="35">
        <f t="shared" si="0"/>
        <v>75.4871794871795</v>
      </c>
      <c r="E15" s="34">
        <v>2840</v>
      </c>
      <c r="F15" s="36">
        <f t="shared" si="1"/>
        <v>3048</v>
      </c>
      <c r="G15" s="31">
        <f t="shared" si="2"/>
        <v>107.323943661972</v>
      </c>
      <c r="H15" s="34">
        <v>3801</v>
      </c>
      <c r="I15" s="34">
        <v>581</v>
      </c>
      <c r="J15" s="35">
        <f t="shared" si="3"/>
        <v>3220</v>
      </c>
      <c r="K15" s="61">
        <f t="shared" si="4"/>
        <v>554.21686746988</v>
      </c>
      <c r="L15" s="62"/>
      <c r="M15" s="63"/>
      <c r="N15" s="63"/>
    </row>
    <row r="16" s="1" customFormat="1" ht="24" customHeight="1" spans="1:14">
      <c r="A16" s="37" t="s">
        <v>31</v>
      </c>
      <c r="B16" s="33">
        <v>1800</v>
      </c>
      <c r="C16" s="34">
        <v>976</v>
      </c>
      <c r="D16" s="35">
        <f t="shared" si="0"/>
        <v>54.2222222222222</v>
      </c>
      <c r="E16" s="34">
        <v>943</v>
      </c>
      <c r="F16" s="36">
        <f t="shared" si="1"/>
        <v>33</v>
      </c>
      <c r="G16" s="31">
        <f t="shared" si="2"/>
        <v>3.49946977730647</v>
      </c>
      <c r="H16" s="34">
        <v>130</v>
      </c>
      <c r="I16" s="34">
        <v>133</v>
      </c>
      <c r="J16" s="35">
        <f t="shared" si="3"/>
        <v>-3</v>
      </c>
      <c r="K16" s="61">
        <f t="shared" si="4"/>
        <v>-2.25563909774436</v>
      </c>
      <c r="L16" s="62"/>
      <c r="M16" s="63"/>
      <c r="N16" s="63"/>
    </row>
    <row r="17" s="1" customFormat="1" ht="24" customHeight="1" spans="1:14">
      <c r="A17" s="37" t="s">
        <v>32</v>
      </c>
      <c r="B17" s="33">
        <v>1100</v>
      </c>
      <c r="C17" s="34">
        <v>853</v>
      </c>
      <c r="D17" s="35">
        <f t="shared" si="0"/>
        <v>77.5454545454545</v>
      </c>
      <c r="E17" s="34">
        <v>82</v>
      </c>
      <c r="F17" s="36">
        <f t="shared" si="1"/>
        <v>771</v>
      </c>
      <c r="G17" s="31">
        <f t="shared" si="2"/>
        <v>940.243902439024</v>
      </c>
      <c r="H17" s="34">
        <v>0</v>
      </c>
      <c r="I17" s="34">
        <v>0</v>
      </c>
      <c r="J17" s="35">
        <f t="shared" si="3"/>
        <v>0</v>
      </c>
      <c r="K17" s="61" t="str">
        <f t="shared" si="4"/>
        <v>-</v>
      </c>
      <c r="L17" s="62"/>
      <c r="M17" s="63"/>
      <c r="N17" s="63"/>
    </row>
    <row r="18" s="1" customFormat="1" ht="24" customHeight="1" spans="1:14">
      <c r="A18" s="32" t="s">
        <v>33</v>
      </c>
      <c r="B18" s="33">
        <v>4500</v>
      </c>
      <c r="C18" s="34">
        <v>3062</v>
      </c>
      <c r="D18" s="35">
        <f t="shared" si="0"/>
        <v>68.0444444444444</v>
      </c>
      <c r="E18" s="34">
        <v>3215</v>
      </c>
      <c r="F18" s="36">
        <f t="shared" si="1"/>
        <v>-153</v>
      </c>
      <c r="G18" s="31">
        <f t="shared" si="2"/>
        <v>-4.75894245723173</v>
      </c>
      <c r="H18" s="34">
        <v>1980</v>
      </c>
      <c r="I18" s="34">
        <v>345</v>
      </c>
      <c r="J18" s="35">
        <f t="shared" si="3"/>
        <v>1635</v>
      </c>
      <c r="K18" s="61">
        <f t="shared" si="4"/>
        <v>473.913043478261</v>
      </c>
      <c r="L18" s="62"/>
      <c r="M18" s="63"/>
      <c r="N18" s="63"/>
    </row>
    <row r="19" s="1" customFormat="1" ht="24" customHeight="1" spans="1:14">
      <c r="A19" s="32" t="s">
        <v>34</v>
      </c>
      <c r="B19" s="33">
        <v>6100</v>
      </c>
      <c r="C19" s="34">
        <v>4295</v>
      </c>
      <c r="D19" s="35">
        <f t="shared" si="0"/>
        <v>70.4098360655738</v>
      </c>
      <c r="E19" s="34">
        <v>2331</v>
      </c>
      <c r="F19" s="36">
        <f t="shared" si="1"/>
        <v>1964</v>
      </c>
      <c r="G19" s="31">
        <f t="shared" si="2"/>
        <v>84.2556842556843</v>
      </c>
      <c r="H19" s="34">
        <v>629</v>
      </c>
      <c r="I19" s="34">
        <v>319</v>
      </c>
      <c r="J19" s="35">
        <f t="shared" si="3"/>
        <v>310</v>
      </c>
      <c r="K19" s="61">
        <f t="shared" si="4"/>
        <v>97.1786833855799</v>
      </c>
      <c r="L19" s="62"/>
      <c r="M19" s="63"/>
      <c r="N19" s="63"/>
    </row>
    <row r="20" s="1" customFormat="1" ht="24" customHeight="1" spans="1:14">
      <c r="A20" s="32" t="s">
        <v>35</v>
      </c>
      <c r="B20" s="33"/>
      <c r="C20" s="34">
        <v>7</v>
      </c>
      <c r="D20" s="35" t="s">
        <v>36</v>
      </c>
      <c r="E20" s="34">
        <v>0</v>
      </c>
      <c r="F20" s="36">
        <f t="shared" si="1"/>
        <v>7</v>
      </c>
      <c r="G20" s="31" t="str">
        <f t="shared" si="2"/>
        <v>-</v>
      </c>
      <c r="H20" s="34">
        <v>0</v>
      </c>
      <c r="I20" s="34">
        <v>0</v>
      </c>
      <c r="J20" s="35">
        <f t="shared" si="3"/>
        <v>0</v>
      </c>
      <c r="K20" s="61" t="str">
        <f t="shared" si="4"/>
        <v>-</v>
      </c>
      <c r="L20" s="62"/>
      <c r="M20" s="63"/>
      <c r="N20" s="63"/>
    </row>
    <row r="21" s="5" customFormat="1" ht="24" customHeight="1" spans="1:14">
      <c r="A21" s="38" t="s">
        <v>37</v>
      </c>
      <c r="B21" s="39">
        <f>SUM(B22:B29)</f>
        <v>111693</v>
      </c>
      <c r="C21" s="40">
        <f>SUM(C22:C29)</f>
        <v>57178</v>
      </c>
      <c r="D21" s="31">
        <f t="shared" ref="D21:D27" si="5">C21/B21*100</f>
        <v>51.1921069359763</v>
      </c>
      <c r="E21" s="40">
        <f>SUM(E22:E29)</f>
        <v>62720</v>
      </c>
      <c r="F21" s="30">
        <f t="shared" si="1"/>
        <v>-5542</v>
      </c>
      <c r="G21" s="31">
        <f t="shared" si="2"/>
        <v>-8.83609693877551</v>
      </c>
      <c r="H21" s="40">
        <f>H22+H23+H24+H25+H26+H27+H28+H29</f>
        <v>26885</v>
      </c>
      <c r="I21" s="40">
        <f>I22+I23+I24+I25+I26+I27+I28+I29</f>
        <v>32841</v>
      </c>
      <c r="J21" s="31">
        <f t="shared" si="3"/>
        <v>-5956</v>
      </c>
      <c r="K21" s="61">
        <f t="shared" si="4"/>
        <v>-18.1358667519259</v>
      </c>
      <c r="L21" s="62"/>
      <c r="M21" s="63"/>
      <c r="N21" s="63"/>
    </row>
    <row r="22" s="1" customFormat="1" ht="24" customHeight="1" spans="1:14">
      <c r="A22" s="32" t="s">
        <v>38</v>
      </c>
      <c r="B22" s="41">
        <v>4090</v>
      </c>
      <c r="C22" s="34">
        <v>2144</v>
      </c>
      <c r="D22" s="35">
        <f t="shared" si="5"/>
        <v>52.4205378973105</v>
      </c>
      <c r="E22" s="34">
        <v>2687</v>
      </c>
      <c r="F22" s="36">
        <f t="shared" si="1"/>
        <v>-543</v>
      </c>
      <c r="G22" s="31">
        <f t="shared" si="2"/>
        <v>-20.2084108671381</v>
      </c>
      <c r="H22" s="34">
        <v>382</v>
      </c>
      <c r="I22" s="34">
        <v>264</v>
      </c>
      <c r="J22" s="35">
        <f t="shared" si="3"/>
        <v>118</v>
      </c>
      <c r="K22" s="61">
        <f t="shared" si="4"/>
        <v>44.6969696969697</v>
      </c>
      <c r="L22" s="62"/>
      <c r="M22" s="63"/>
      <c r="N22" s="63"/>
    </row>
    <row r="23" s="1" customFormat="1" ht="24" customHeight="1" spans="1:14">
      <c r="A23" s="32" t="s">
        <v>39</v>
      </c>
      <c r="B23" s="41">
        <v>5655</v>
      </c>
      <c r="C23" s="34">
        <v>2253</v>
      </c>
      <c r="D23" s="35">
        <f t="shared" si="5"/>
        <v>39.840848806366</v>
      </c>
      <c r="E23" s="34">
        <v>3051</v>
      </c>
      <c r="F23" s="36">
        <f t="shared" si="1"/>
        <v>-798</v>
      </c>
      <c r="G23" s="31">
        <f t="shared" si="2"/>
        <v>-26.1553588987217</v>
      </c>
      <c r="H23" s="34">
        <v>190</v>
      </c>
      <c r="I23" s="34">
        <v>417</v>
      </c>
      <c r="J23" s="35">
        <f t="shared" si="3"/>
        <v>-227</v>
      </c>
      <c r="K23" s="61">
        <f t="shared" si="4"/>
        <v>-54.4364508393285</v>
      </c>
      <c r="L23" s="62"/>
      <c r="M23" s="63"/>
      <c r="N23" s="63"/>
    </row>
    <row r="24" s="1" customFormat="1" ht="24" customHeight="1" spans="1:14">
      <c r="A24" s="32" t="s">
        <v>40</v>
      </c>
      <c r="B24" s="41">
        <v>6999</v>
      </c>
      <c r="C24" s="34">
        <v>4118</v>
      </c>
      <c r="D24" s="35">
        <f t="shared" si="5"/>
        <v>58.8369767109587</v>
      </c>
      <c r="E24" s="34">
        <v>5184</v>
      </c>
      <c r="F24" s="36">
        <f t="shared" si="1"/>
        <v>-1066</v>
      </c>
      <c r="G24" s="31">
        <f t="shared" si="2"/>
        <v>-20.5632716049383</v>
      </c>
      <c r="H24" s="34">
        <v>681</v>
      </c>
      <c r="I24" s="34">
        <v>728</v>
      </c>
      <c r="J24" s="35">
        <f t="shared" si="3"/>
        <v>-47</v>
      </c>
      <c r="K24" s="61">
        <f t="shared" si="4"/>
        <v>-6.45604395604396</v>
      </c>
      <c r="L24" s="62"/>
      <c r="M24" s="63"/>
      <c r="N24" s="63"/>
    </row>
    <row r="25" s="1" customFormat="1" ht="24" customHeight="1" spans="1:14">
      <c r="A25" s="32" t="s">
        <v>41</v>
      </c>
      <c r="B25" s="42">
        <v>93356</v>
      </c>
      <c r="C25" s="34">
        <v>35052</v>
      </c>
      <c r="D25" s="35">
        <f t="shared" si="5"/>
        <v>37.5465958267278</v>
      </c>
      <c r="E25" s="34">
        <v>35802</v>
      </c>
      <c r="F25" s="36">
        <f t="shared" si="1"/>
        <v>-750</v>
      </c>
      <c r="G25" s="31">
        <f t="shared" si="2"/>
        <v>-2.09485503603151</v>
      </c>
      <c r="H25" s="34">
        <v>24631</v>
      </c>
      <c r="I25" s="34">
        <v>31397</v>
      </c>
      <c r="J25" s="35">
        <f t="shared" si="3"/>
        <v>-6766</v>
      </c>
      <c r="K25" s="61">
        <f t="shared" si="4"/>
        <v>-21.5498296015543</v>
      </c>
      <c r="L25" s="62"/>
      <c r="M25" s="63"/>
      <c r="N25" s="63"/>
    </row>
    <row r="26" s="1" customFormat="1" ht="24" customHeight="1" spans="1:14">
      <c r="A26" s="32" t="s">
        <v>42</v>
      </c>
      <c r="B26" s="42">
        <v>300</v>
      </c>
      <c r="C26" s="34">
        <v>217</v>
      </c>
      <c r="D26" s="35">
        <f t="shared" si="5"/>
        <v>72.3333333333333</v>
      </c>
      <c r="E26" s="34">
        <v>242</v>
      </c>
      <c r="F26" s="36">
        <f t="shared" si="1"/>
        <v>-25</v>
      </c>
      <c r="G26" s="31">
        <f t="shared" si="2"/>
        <v>-10.3305785123967</v>
      </c>
      <c r="H26" s="34">
        <v>0</v>
      </c>
      <c r="I26" s="34">
        <v>18</v>
      </c>
      <c r="J26" s="35">
        <f t="shared" si="3"/>
        <v>-18</v>
      </c>
      <c r="K26" s="61">
        <f t="shared" si="4"/>
        <v>-100</v>
      </c>
      <c r="L26" s="62"/>
      <c r="M26" s="63"/>
      <c r="N26" s="63"/>
    </row>
    <row r="27" s="1" customFormat="1" ht="24" customHeight="1" spans="1:14">
      <c r="A27" s="32" t="s">
        <v>43</v>
      </c>
      <c r="B27" s="42">
        <v>1293</v>
      </c>
      <c r="C27" s="34">
        <v>5979</v>
      </c>
      <c r="D27" s="35">
        <f t="shared" si="5"/>
        <v>462.412993039443</v>
      </c>
      <c r="E27" s="34">
        <v>14706</v>
      </c>
      <c r="F27" s="36">
        <f t="shared" si="1"/>
        <v>-8727</v>
      </c>
      <c r="G27" s="31">
        <f t="shared" si="2"/>
        <v>-59.343125254998</v>
      </c>
      <c r="H27" s="34">
        <v>0</v>
      </c>
      <c r="I27" s="34">
        <v>18</v>
      </c>
      <c r="J27" s="35">
        <f t="shared" si="3"/>
        <v>-18</v>
      </c>
      <c r="K27" s="61">
        <f t="shared" si="4"/>
        <v>-100</v>
      </c>
      <c r="L27" s="62"/>
      <c r="M27" s="63"/>
      <c r="N27" s="63"/>
    </row>
    <row r="28" s="1" customFormat="1" ht="24" customHeight="1" spans="1:14">
      <c r="A28" s="32" t="s">
        <v>44</v>
      </c>
      <c r="B28" s="41"/>
      <c r="C28" s="34">
        <v>6415</v>
      </c>
      <c r="D28" s="35" t="s">
        <v>36</v>
      </c>
      <c r="E28" s="34">
        <v>1044</v>
      </c>
      <c r="F28" s="36">
        <f t="shared" si="1"/>
        <v>5371</v>
      </c>
      <c r="G28" s="31">
        <f t="shared" si="2"/>
        <v>514.463601532567</v>
      </c>
      <c r="H28" s="34">
        <v>1</v>
      </c>
      <c r="I28" s="34">
        <v>-1</v>
      </c>
      <c r="J28" s="35">
        <f t="shared" si="3"/>
        <v>2</v>
      </c>
      <c r="K28" s="61">
        <f t="shared" si="4"/>
        <v>-200</v>
      </c>
      <c r="L28" s="62"/>
      <c r="M28" s="63"/>
      <c r="N28" s="63"/>
    </row>
    <row r="29" s="1" customFormat="1" ht="24" customHeight="1" spans="1:14">
      <c r="A29" s="32" t="s">
        <v>45</v>
      </c>
      <c r="B29" s="41">
        <v>0</v>
      </c>
      <c r="C29" s="34">
        <v>1000</v>
      </c>
      <c r="D29" s="35" t="s">
        <v>36</v>
      </c>
      <c r="E29" s="34">
        <v>4</v>
      </c>
      <c r="F29" s="36">
        <f t="shared" si="1"/>
        <v>996</v>
      </c>
      <c r="G29" s="31">
        <f t="shared" si="2"/>
        <v>24900</v>
      </c>
      <c r="H29" s="34">
        <v>1000</v>
      </c>
      <c r="I29" s="34">
        <v>0</v>
      </c>
      <c r="J29" s="35">
        <f t="shared" si="3"/>
        <v>1000</v>
      </c>
      <c r="K29" s="61" t="str">
        <f t="shared" si="4"/>
        <v>-</v>
      </c>
      <c r="L29" s="62"/>
      <c r="M29" s="63"/>
      <c r="N29" s="63"/>
    </row>
    <row r="30" s="6" customFormat="1" ht="24" customHeight="1" spans="1:14">
      <c r="A30" s="43" t="s">
        <v>46</v>
      </c>
      <c r="B30" s="39">
        <f>B6+B21</f>
        <v>199723</v>
      </c>
      <c r="C30" s="40">
        <f t="shared" ref="C30:I30" si="6">C6+C21</f>
        <v>108719</v>
      </c>
      <c r="D30" s="31">
        <f t="shared" ref="D30:D32" si="7">C30/B30*100</f>
        <v>54.4348923258713</v>
      </c>
      <c r="E30" s="40">
        <f t="shared" si="6"/>
        <v>90670</v>
      </c>
      <c r="F30" s="30">
        <f t="shared" si="1"/>
        <v>18049</v>
      </c>
      <c r="G30" s="31">
        <f t="shared" si="2"/>
        <v>19.9062534465645</v>
      </c>
      <c r="H30" s="40">
        <f t="shared" si="6"/>
        <v>39093</v>
      </c>
      <c r="I30" s="40">
        <f t="shared" si="6"/>
        <v>36224</v>
      </c>
      <c r="J30" s="31">
        <f t="shared" si="3"/>
        <v>2869</v>
      </c>
      <c r="K30" s="61">
        <f t="shared" si="4"/>
        <v>7.92016342756184</v>
      </c>
      <c r="L30" s="62"/>
      <c r="M30" s="63"/>
      <c r="N30" s="63"/>
    </row>
    <row r="31" s="5" customFormat="1" ht="24" customHeight="1" spans="1:14">
      <c r="A31" s="43" t="s">
        <v>47</v>
      </c>
      <c r="B31" s="39">
        <v>179420</v>
      </c>
      <c r="C31" s="40">
        <v>98531</v>
      </c>
      <c r="D31" s="31">
        <f t="shared" si="7"/>
        <v>54.9163972801249</v>
      </c>
      <c r="E31" s="40">
        <v>3306</v>
      </c>
      <c r="F31" s="30">
        <f t="shared" si="1"/>
        <v>95225</v>
      </c>
      <c r="G31" s="31">
        <f t="shared" si="2"/>
        <v>2880.36902601331</v>
      </c>
      <c r="H31" s="34">
        <v>7875</v>
      </c>
      <c r="I31" s="34">
        <v>63</v>
      </c>
      <c r="J31" s="31">
        <f t="shared" si="3"/>
        <v>7812</v>
      </c>
      <c r="K31" s="61">
        <f t="shared" si="4"/>
        <v>12400</v>
      </c>
      <c r="L31" s="62"/>
      <c r="M31" s="63"/>
      <c r="N31" s="63"/>
    </row>
    <row r="32" s="1" customFormat="1" ht="24" customHeight="1" spans="1:14">
      <c r="A32" s="37" t="s">
        <v>48</v>
      </c>
      <c r="B32" s="41">
        <v>171970</v>
      </c>
      <c r="C32" s="34">
        <v>97720</v>
      </c>
      <c r="D32" s="35">
        <f t="shared" si="7"/>
        <v>56.8238646275513</v>
      </c>
      <c r="E32" s="34">
        <v>1551</v>
      </c>
      <c r="F32" s="36">
        <f t="shared" si="1"/>
        <v>96169</v>
      </c>
      <c r="G32" s="31">
        <f t="shared" si="2"/>
        <v>6200.45132172792</v>
      </c>
      <c r="H32" s="34">
        <v>7737</v>
      </c>
      <c r="I32" s="34">
        <v>-138</v>
      </c>
      <c r="J32" s="35">
        <f t="shared" si="3"/>
        <v>7875</v>
      </c>
      <c r="K32" s="61">
        <f t="shared" si="4"/>
        <v>-5706.52173913043</v>
      </c>
      <c r="L32" s="62"/>
      <c r="M32" s="63"/>
      <c r="N32" s="63"/>
    </row>
    <row r="33" s="5" customFormat="1" ht="24" customHeight="1" spans="1:14">
      <c r="A33" s="43" t="s">
        <v>49</v>
      </c>
      <c r="B33" s="39">
        <v>500</v>
      </c>
      <c r="C33" s="40">
        <v>0</v>
      </c>
      <c r="D33" s="31">
        <f>C33/B33</f>
        <v>0</v>
      </c>
      <c r="E33" s="40">
        <v>500</v>
      </c>
      <c r="F33" s="30">
        <f t="shared" si="1"/>
        <v>-500</v>
      </c>
      <c r="G33" s="31">
        <f t="shared" si="2"/>
        <v>-100</v>
      </c>
      <c r="H33" s="34">
        <v>0</v>
      </c>
      <c r="I33" s="34">
        <v>0</v>
      </c>
      <c r="J33" s="31">
        <f t="shared" si="3"/>
        <v>0</v>
      </c>
      <c r="K33" s="61" t="str">
        <f t="shared" si="4"/>
        <v>-</v>
      </c>
      <c r="L33" s="62"/>
      <c r="M33" s="63"/>
      <c r="N33" s="63"/>
    </row>
    <row r="34" s="1" customFormat="1" ht="24" customHeight="1" spans="1:14">
      <c r="A34" s="44" t="s">
        <v>50</v>
      </c>
      <c r="B34" s="45">
        <f>B30+B31+B33</f>
        <v>379643</v>
      </c>
      <c r="C34" s="46">
        <f t="shared" ref="C34:I34" si="8">C30+C31+C33</f>
        <v>207250</v>
      </c>
      <c r="D34" s="31">
        <f>C34/B34*100</f>
        <v>54.5907602668823</v>
      </c>
      <c r="E34" s="46">
        <f t="shared" si="8"/>
        <v>94476</v>
      </c>
      <c r="F34" s="46">
        <f t="shared" si="1"/>
        <v>112774</v>
      </c>
      <c r="G34" s="46">
        <f t="shared" si="2"/>
        <v>119.367881790084</v>
      </c>
      <c r="H34" s="46">
        <f t="shared" si="8"/>
        <v>46968</v>
      </c>
      <c r="I34" s="46">
        <f t="shared" si="8"/>
        <v>36287</v>
      </c>
      <c r="J34" s="46">
        <f t="shared" si="3"/>
        <v>10681</v>
      </c>
      <c r="K34" s="46">
        <f t="shared" si="4"/>
        <v>29.434783806873</v>
      </c>
      <c r="L34" s="64"/>
      <c r="M34" s="63"/>
      <c r="N34" s="63"/>
    </row>
    <row r="35" spans="1:12">
      <c r="A35" s="47"/>
      <c r="B35" s="48"/>
      <c r="C35" s="48"/>
      <c r="D35" s="48"/>
      <c r="E35" s="48"/>
      <c r="L35" s="7" t="s">
        <v>51</v>
      </c>
    </row>
    <row r="38" spans="5:5">
      <c r="E38" s="49"/>
    </row>
    <row r="39" spans="3:3">
      <c r="C39" s="50"/>
    </row>
    <row r="41" spans="3:3">
      <c r="C41" s="50"/>
    </row>
  </sheetData>
  <autoFilter xmlns:etc="http://www.wps.cn/officeDocument/2017/etCustomData" ref="A5:N35" etc:filterBottomFollowUsedRange="0">
    <extLst/>
  </autoFilter>
  <mergeCells count="2">
    <mergeCell ref="A1:L1"/>
    <mergeCell ref="A35:E35"/>
  </mergeCells>
  <printOptions horizontalCentered="1" verticalCentered="1"/>
  <pageMargins left="0.118110236220472" right="0.15748031496063" top="0.196850393700787" bottom="0.393700787401575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2026-07-01T03:56:51Z</dcterms:created>
  <dcterms:modified xsi:type="dcterms:W3CDTF">2026-07-01T03:57:10Z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9CF3BE2BA9694655AC1B55C17F58E2BE_11</vt:lpwstr>
  </property>
  <property fmtid="{D5CDD505-2E9C-101B-9397-08002B2CF9AE}" pid="3" name="KSOProductBuildVer">
    <vt:lpwstr>2052-12.1.0.17857</vt:lpwstr>
  </property>
</Properties>
</file>