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025年12月年初预算" sheetId="1" r:id="rId1"/>
  </sheets>
  <externalReferences>
    <externalReference r:id="rId2"/>
  </externalReferences>
  <definedNames>
    <definedName name="_xlnm._FilterDatabase" localSheetId="0" hidden="1">'2025年12月年初预算'!$A$5:$M$35</definedName>
    <definedName name="_xlnm.Print_Area" localSheetId="0">'2025年12月年初预算'!$A$1:$L$35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<sst xmlns="http://schemas.openxmlformats.org/spreadsheetml/2006/main" count="64" uniqueCount="51">
  <si>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陆 丰 市 2025 年 12 月 财 政 预 算 收 入 完 成 情 况 表</t>
  </si>
  <si>
    <t xml:space="preserve">                        单位：万元</t>
  </si>
  <si>
    <t>年 度</t>
  </si>
  <si>
    <t>累 计</t>
  </si>
  <si>
    <t>占  年</t>
  </si>
  <si>
    <t>上 年</t>
  </si>
  <si>
    <t>比上年</t>
  </si>
  <si>
    <t>本 月</t>
  </si>
  <si>
    <t>收 入 项 目</t>
  </si>
  <si>
    <t>预 算</t>
  </si>
  <si>
    <t>完 成</t>
  </si>
  <si>
    <t>预  算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</si>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</sst>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.00_ "/>
    <numFmt numFmtId="180" formatCode="#,##0_);\(#,##0\)"/>
  </numFmts>
  <fonts count="28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20"/>
      <name val="仿宋"/>
      <charset val="134"/>
    </font>
    <font>
      <sz val="10.5"/>
      <color rgb="FF606266"/>
      <name val="Segoe UI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43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0" fillId="0" borderId="11" xfId="0" applyNumberFormat="1" applyFont="1" applyFill="1" applyBorder="1">
      <alignment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178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>
      <alignment vertical="center"/>
    </xf>
    <xf numFmtId="179" fontId="1" fillId="0" borderId="0" xfId="0" applyNumberFormat="1" applyFont="1" applyFill="1">
      <alignment vertical="center"/>
    </xf>
    <xf numFmtId="43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vertical="center"/>
    </xf>
    <xf numFmtId="180" fontId="3" fillId="0" borderId="17" xfId="0" applyNumberFormat="1" applyFont="1" applyFill="1" applyBorder="1" applyAlignment="1">
      <alignment vertical="center"/>
    </xf>
    <xf numFmtId="43" fontId="3" fillId="0" borderId="0" xfId="0" applyNumberFormat="1" applyFont="1" applyFill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5253;&#25919;&#24220;&#25253;&#34920;&#25910;&#20837;-&#33258;&#28982;&#21475;&#244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1月"/>
      <sheetName val="2025年2月 "/>
      <sheetName val="2025年3月"/>
      <sheetName val="2025年4月"/>
      <sheetName val="2025年5月"/>
      <sheetName val="2025年6月 "/>
      <sheetName val="2025年7月  "/>
      <sheetName val="2025年8月"/>
      <sheetName val="2025年9月"/>
      <sheetName val="2025年10月"/>
      <sheetName val="2025年11月"/>
      <sheetName val="2025年12月年初预算"/>
      <sheetName val="2025年12月调整后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E20">
            <v>0</v>
          </cell>
        </row>
      </sheetData>
      <sheetData sheetId="10">
        <row r="7">
          <cell r="C7">
            <v>29511</v>
          </cell>
        </row>
        <row r="7">
          <cell r="E7">
            <v>13460</v>
          </cell>
        </row>
        <row r="8">
          <cell r="C8">
            <v>17500</v>
          </cell>
        </row>
        <row r="8">
          <cell r="E8">
            <v>6221</v>
          </cell>
        </row>
        <row r="9">
          <cell r="C9">
            <v>2285</v>
          </cell>
        </row>
        <row r="9">
          <cell r="E9">
            <v>1050</v>
          </cell>
        </row>
        <row r="10">
          <cell r="C10">
            <v>11</v>
          </cell>
        </row>
        <row r="10">
          <cell r="E10">
            <v>65</v>
          </cell>
        </row>
        <row r="11">
          <cell r="C11">
            <v>5167</v>
          </cell>
        </row>
        <row r="11">
          <cell r="E11">
            <v>4468</v>
          </cell>
        </row>
        <row r="12">
          <cell r="C12">
            <v>765</v>
          </cell>
        </row>
        <row r="12">
          <cell r="E12">
            <v>2404</v>
          </cell>
        </row>
        <row r="13">
          <cell r="C13">
            <v>1491</v>
          </cell>
        </row>
        <row r="13">
          <cell r="E13">
            <v>1546</v>
          </cell>
        </row>
        <row r="14">
          <cell r="C14">
            <v>479</v>
          </cell>
        </row>
        <row r="14">
          <cell r="E14">
            <v>863</v>
          </cell>
        </row>
        <row r="15">
          <cell r="C15">
            <v>7155</v>
          </cell>
        </row>
        <row r="15">
          <cell r="E15">
            <v>3987</v>
          </cell>
        </row>
        <row r="16">
          <cell r="C16">
            <v>1660</v>
          </cell>
        </row>
        <row r="16">
          <cell r="E16">
            <v>1703</v>
          </cell>
        </row>
        <row r="17">
          <cell r="C17">
            <v>1579</v>
          </cell>
        </row>
        <row r="17">
          <cell r="E17">
            <v>266</v>
          </cell>
        </row>
        <row r="18">
          <cell r="C18">
            <v>3401</v>
          </cell>
        </row>
        <row r="18">
          <cell r="E18">
            <v>3670</v>
          </cell>
        </row>
        <row r="19">
          <cell r="C19">
            <v>5139</v>
          </cell>
        </row>
        <row r="19">
          <cell r="E19">
            <v>4376</v>
          </cell>
        </row>
        <row r="20">
          <cell r="C20">
            <v>0</v>
          </cell>
        </row>
        <row r="22">
          <cell r="C22">
            <v>4888</v>
          </cell>
        </row>
        <row r="22">
          <cell r="E22">
            <v>20062</v>
          </cell>
        </row>
        <row r="23">
          <cell r="C23">
            <v>4137</v>
          </cell>
        </row>
        <row r="23">
          <cell r="E23">
            <v>20855</v>
          </cell>
        </row>
        <row r="24">
          <cell r="C24">
            <v>2194</v>
          </cell>
        </row>
        <row r="24">
          <cell r="E24">
            <v>15293</v>
          </cell>
        </row>
        <row r="25">
          <cell r="C25">
            <v>72572</v>
          </cell>
        </row>
        <row r="25">
          <cell r="E25">
            <v>3242</v>
          </cell>
        </row>
        <row r="26">
          <cell r="C26">
            <v>284</v>
          </cell>
        </row>
        <row r="26">
          <cell r="E26">
            <v>342</v>
          </cell>
        </row>
        <row r="27">
          <cell r="C27">
            <v>6700</v>
          </cell>
        </row>
        <row r="27">
          <cell r="E27">
            <v>10645</v>
          </cell>
        </row>
        <row r="28">
          <cell r="C28">
            <v>1171</v>
          </cell>
        </row>
        <row r="28">
          <cell r="E28">
            <v>5025</v>
          </cell>
        </row>
        <row r="29">
          <cell r="C29">
            <v>4</v>
          </cell>
        </row>
        <row r="29">
          <cell r="E29">
            <v>0</v>
          </cell>
        </row>
        <row r="31">
          <cell r="C31">
            <v>20250</v>
          </cell>
        </row>
        <row r="31">
          <cell r="E31">
            <v>44718</v>
          </cell>
        </row>
        <row r="32">
          <cell r="C32">
            <v>17222</v>
          </cell>
        </row>
        <row r="32">
          <cell r="E32">
            <v>36997</v>
          </cell>
        </row>
        <row r="33">
          <cell r="C33">
            <v>500</v>
          </cell>
        </row>
        <row r="33">
          <cell r="E33">
            <v>500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90" zoomScaleNormal="90" workbookViewId="0">
      <pane ySplit="5" topLeftCell="A35" activePane="bottomLeft" state="frozen"/>
      <selection/>
      <selection pane="bottomLeft" activeCell="D57" sqref="D57"/>
    </sheetView>
  </sheetViews>
  <sheetFormatPr defaultColWidth="9" defaultRowHeight="14.25"/>
  <cols>
    <col min="1" max="1" width="37.6" style="7" customWidth="1"/>
    <col min="2" max="2" width="12.1" style="7" customWidth="1" outlineLevel="1"/>
    <col min="3" max="3" width="12.1" style="7" customWidth="1"/>
    <col min="4" max="4" width="12.1" style="8" customWidth="1"/>
    <col min="5" max="5" width="14.4333333333333" style="7" customWidth="1"/>
    <col min="6" max="7" width="12.1" style="7" customWidth="1"/>
    <col min="8" max="8" width="12.1" style="9" customWidth="1"/>
    <col min="9" max="9" width="12.1" style="10" customWidth="1"/>
    <col min="10" max="11" width="12.1" style="7" customWidth="1"/>
    <col min="12" max="12" width="24.1" style="7" customWidth="1"/>
    <col min="13" max="13" width="9" style="11" customWidth="1"/>
    <col min="14" max="16384" width="9" style="7"/>
  </cols>
  <sheetData>
    <row r="1" s="1" customFormat="1" ht="32.2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8"/>
    </row>
    <row r="2" s="1" customFormat="1" ht="20.25" customHeight="1" spans="1:13">
      <c r="A2" s="13">
        <v>46022</v>
      </c>
      <c r="B2" s="13"/>
      <c r="C2" s="14"/>
      <c r="D2" s="15"/>
      <c r="E2" s="14"/>
      <c r="F2" s="14"/>
      <c r="G2" s="14"/>
      <c r="H2" s="16"/>
      <c r="I2" s="49"/>
      <c r="J2" s="50"/>
      <c r="K2" s="51"/>
      <c r="L2" s="52" t="s">
        <v>1</v>
      </c>
      <c r="M2" s="48"/>
    </row>
    <row r="3" s="2" customFormat="1" ht="18.75" customHeight="1" spans="1:13">
      <c r="A3" s="17"/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8" t="s">
        <v>6</v>
      </c>
      <c r="H3" s="20" t="s">
        <v>7</v>
      </c>
      <c r="I3" s="53" t="s">
        <v>5</v>
      </c>
      <c r="J3" s="18" t="s">
        <v>6</v>
      </c>
      <c r="K3" s="18" t="s">
        <v>6</v>
      </c>
      <c r="L3" s="54"/>
      <c r="M3" s="55"/>
    </row>
    <row r="4" s="3" customFormat="1" ht="18.75" customHeight="1" spans="1:13">
      <c r="A4" s="21" t="s">
        <v>8</v>
      </c>
      <c r="B4" s="22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56" t="s">
        <v>14</v>
      </c>
      <c r="J4" s="22" t="s">
        <v>15</v>
      </c>
      <c r="K4" s="22" t="s">
        <v>15</v>
      </c>
      <c r="L4" s="57" t="s">
        <v>16</v>
      </c>
      <c r="M4" s="58"/>
    </row>
    <row r="5" s="4" customFormat="1" ht="18.75" customHeight="1" spans="1:13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59" t="s">
        <v>10</v>
      </c>
      <c r="J5" s="26" t="s">
        <v>19</v>
      </c>
      <c r="K5" s="26" t="s">
        <v>20</v>
      </c>
      <c r="L5" s="60"/>
      <c r="M5" s="61"/>
    </row>
    <row r="6" s="5" customFormat="1" ht="24" customHeight="1" spans="1:13">
      <c r="A6" s="29" t="s">
        <v>21</v>
      </c>
      <c r="B6" s="30">
        <f>SUM(B7:B20)</f>
        <v>58000</v>
      </c>
      <c r="C6" s="30">
        <f>SUM(C7:C20)</f>
        <v>87365</v>
      </c>
      <c r="D6" s="30">
        <f t="shared" ref="D6:D33" si="0">IF(B6=0,"",C6/B6*100)</f>
        <v>150.629310344828</v>
      </c>
      <c r="E6" s="30">
        <f>SUM(E7:E20)</f>
        <v>51612</v>
      </c>
      <c r="F6" s="30">
        <f t="shared" ref="F6:F34" si="1">C6-E6</f>
        <v>35753</v>
      </c>
      <c r="G6" s="30">
        <f t="shared" ref="G6:G34" si="2">IF(E6=0,"",F6/E6*100)</f>
        <v>69.272649771371</v>
      </c>
      <c r="H6" s="30">
        <f>H7+H8+H9+H10+H11+H12+H13+H14+H15+H16+H17+H18+H19+H20</f>
        <v>11222</v>
      </c>
      <c r="I6" s="30">
        <f>SUM(I7:I20)</f>
        <v>7533</v>
      </c>
      <c r="J6" s="30">
        <f t="shared" ref="J6:J34" si="3">H6-I6</f>
        <v>3689</v>
      </c>
      <c r="K6" s="30">
        <f t="shared" ref="K6:K34" si="4">IF(I6=0,"",J6/I6*100)</f>
        <v>48.9711934156379</v>
      </c>
      <c r="L6" s="62"/>
      <c r="M6" s="63"/>
    </row>
    <row r="7" s="1" customFormat="1" ht="24" customHeight="1" spans="1:13">
      <c r="A7" s="31" t="s">
        <v>22</v>
      </c>
      <c r="B7" s="32">
        <v>15480</v>
      </c>
      <c r="C7" s="32">
        <v>33860</v>
      </c>
      <c r="D7" s="33">
        <f t="shared" si="0"/>
        <v>218.733850129199</v>
      </c>
      <c r="E7" s="34">
        <v>13819</v>
      </c>
      <c r="F7" s="33">
        <f t="shared" si="1"/>
        <v>20041</v>
      </c>
      <c r="G7" s="33">
        <f t="shared" si="2"/>
        <v>145.024965627035</v>
      </c>
      <c r="H7" s="32">
        <f>+C7-'[1]2025年11月'!C7</f>
        <v>4349</v>
      </c>
      <c r="I7" s="32">
        <f>+E7-'[1]2025年11月'!E7</f>
        <v>359</v>
      </c>
      <c r="J7" s="33">
        <f t="shared" si="3"/>
        <v>3990</v>
      </c>
      <c r="K7" s="33">
        <f t="shared" si="4"/>
        <v>1111.42061281337</v>
      </c>
      <c r="L7" s="62"/>
      <c r="M7" s="63"/>
    </row>
    <row r="8" s="1" customFormat="1" ht="24" customHeight="1" spans="1:13">
      <c r="A8" s="31" t="s">
        <v>23</v>
      </c>
      <c r="B8" s="32">
        <v>7110</v>
      </c>
      <c r="C8" s="32">
        <v>17823</v>
      </c>
      <c r="D8" s="33">
        <f t="shared" si="0"/>
        <v>250.675105485232</v>
      </c>
      <c r="E8" s="34">
        <v>6349</v>
      </c>
      <c r="F8" s="33">
        <f t="shared" si="1"/>
        <v>11474</v>
      </c>
      <c r="G8" s="33">
        <f t="shared" si="2"/>
        <v>180.721373444637</v>
      </c>
      <c r="H8" s="32">
        <f>+C8-'[1]2025年11月'!C8</f>
        <v>323</v>
      </c>
      <c r="I8" s="32">
        <f>+E8-'[1]2025年11月'!E8</f>
        <v>128</v>
      </c>
      <c r="J8" s="33">
        <f t="shared" si="3"/>
        <v>195</v>
      </c>
      <c r="K8" s="33">
        <f t="shared" si="4"/>
        <v>152.34375</v>
      </c>
      <c r="L8" s="62"/>
      <c r="M8" s="63"/>
    </row>
    <row r="9" s="1" customFormat="1" ht="24" customHeight="1" spans="1:13">
      <c r="A9" s="31" t="s">
        <v>24</v>
      </c>
      <c r="B9" s="32">
        <v>1360</v>
      </c>
      <c r="C9" s="32">
        <v>2600</v>
      </c>
      <c r="D9" s="33">
        <f t="shared" si="0"/>
        <v>191.176470588235</v>
      </c>
      <c r="E9" s="34">
        <v>1213</v>
      </c>
      <c r="F9" s="33">
        <f t="shared" si="1"/>
        <v>1387</v>
      </c>
      <c r="G9" s="33">
        <f t="shared" si="2"/>
        <v>114.34460016488</v>
      </c>
      <c r="H9" s="32">
        <f>+C9-'[1]2025年11月'!C9</f>
        <v>315</v>
      </c>
      <c r="I9" s="32">
        <f>+E9-'[1]2025年11月'!E9</f>
        <v>163</v>
      </c>
      <c r="J9" s="33">
        <f t="shared" si="3"/>
        <v>152</v>
      </c>
      <c r="K9" s="33">
        <f t="shared" si="4"/>
        <v>93.2515337423313</v>
      </c>
      <c r="L9" s="62"/>
      <c r="M9" s="63"/>
    </row>
    <row r="10" s="1" customFormat="1" ht="24" customHeight="1" spans="1:13">
      <c r="A10" s="31" t="s">
        <v>25</v>
      </c>
      <c r="B10" s="32">
        <v>80</v>
      </c>
      <c r="C10" s="32">
        <v>15</v>
      </c>
      <c r="D10" s="33">
        <f t="shared" si="0"/>
        <v>18.75</v>
      </c>
      <c r="E10" s="34">
        <v>69</v>
      </c>
      <c r="F10" s="33">
        <f t="shared" si="1"/>
        <v>-54</v>
      </c>
      <c r="G10" s="33">
        <f t="shared" si="2"/>
        <v>-78.2608695652174</v>
      </c>
      <c r="H10" s="32">
        <f>+C10-'[1]2025年11月'!C10</f>
        <v>4</v>
      </c>
      <c r="I10" s="32">
        <f>+E10-'[1]2025年11月'!E10</f>
        <v>4</v>
      </c>
      <c r="J10" s="33">
        <f t="shared" si="3"/>
        <v>0</v>
      </c>
      <c r="K10" s="33">
        <f t="shared" si="4"/>
        <v>0</v>
      </c>
      <c r="L10" s="62"/>
      <c r="M10" s="63"/>
    </row>
    <row r="11" s="1" customFormat="1" ht="24" customHeight="1" spans="1:13">
      <c r="A11" s="31" t="s">
        <v>26</v>
      </c>
      <c r="B11" s="32">
        <v>5680</v>
      </c>
      <c r="C11" s="32">
        <v>5782</v>
      </c>
      <c r="D11" s="33">
        <f t="shared" si="0"/>
        <v>101.795774647887</v>
      </c>
      <c r="E11" s="34">
        <v>5071</v>
      </c>
      <c r="F11" s="33">
        <f t="shared" si="1"/>
        <v>711</v>
      </c>
      <c r="G11" s="33">
        <f t="shared" si="2"/>
        <v>14.0209031749162</v>
      </c>
      <c r="H11" s="32">
        <f>+C11-'[1]2025年11月'!C11</f>
        <v>615</v>
      </c>
      <c r="I11" s="32">
        <f>+E11-'[1]2025年11月'!E11</f>
        <v>603</v>
      </c>
      <c r="J11" s="33">
        <f t="shared" si="3"/>
        <v>12</v>
      </c>
      <c r="K11" s="33">
        <f t="shared" si="4"/>
        <v>1.99004975124378</v>
      </c>
      <c r="L11" s="62"/>
      <c r="M11" s="63"/>
    </row>
    <row r="12" s="1" customFormat="1" ht="24" customHeight="1" spans="1:13">
      <c r="A12" s="31" t="s">
        <v>27</v>
      </c>
      <c r="B12" s="32">
        <v>4530</v>
      </c>
      <c r="C12" s="32">
        <v>3855</v>
      </c>
      <c r="D12" s="33">
        <f t="shared" si="0"/>
        <v>85.0993377483444</v>
      </c>
      <c r="E12" s="34">
        <v>4047</v>
      </c>
      <c r="F12" s="33">
        <f t="shared" si="1"/>
        <v>-192</v>
      </c>
      <c r="G12" s="33">
        <f t="shared" si="2"/>
        <v>-4.74425500370645</v>
      </c>
      <c r="H12" s="32">
        <f>+C12-'[1]2025年11月'!C12</f>
        <v>3090</v>
      </c>
      <c r="I12" s="32">
        <f>+E12-'[1]2025年11月'!E12</f>
        <v>1643</v>
      </c>
      <c r="J12" s="33">
        <f t="shared" si="3"/>
        <v>1447</v>
      </c>
      <c r="K12" s="33">
        <f t="shared" si="4"/>
        <v>88.0706025562994</v>
      </c>
      <c r="L12" s="62"/>
      <c r="M12" s="63"/>
    </row>
    <row r="13" s="1" customFormat="1" ht="24" customHeight="1" spans="1:13">
      <c r="A13" s="31" t="s">
        <v>28</v>
      </c>
      <c r="B13" s="32">
        <v>1810</v>
      </c>
      <c r="C13" s="32">
        <v>1556</v>
      </c>
      <c r="D13" s="33">
        <f t="shared" si="0"/>
        <v>85.9668508287293</v>
      </c>
      <c r="E13" s="34">
        <v>1619</v>
      </c>
      <c r="F13" s="33">
        <f t="shared" si="1"/>
        <v>-63</v>
      </c>
      <c r="G13" s="33">
        <f t="shared" si="2"/>
        <v>-3.89129092032119</v>
      </c>
      <c r="H13" s="32">
        <f>+C13-'[1]2025年11月'!C13</f>
        <v>65</v>
      </c>
      <c r="I13" s="32">
        <f>+E13-'[1]2025年11月'!E13</f>
        <v>73</v>
      </c>
      <c r="J13" s="33">
        <f t="shared" si="3"/>
        <v>-8</v>
      </c>
      <c r="K13" s="33">
        <f t="shared" si="4"/>
        <v>-10.958904109589</v>
      </c>
      <c r="L13" s="62"/>
      <c r="M13" s="63"/>
    </row>
    <row r="14" s="1" customFormat="1" ht="24" customHeight="1" spans="1:13">
      <c r="A14" s="31" t="s">
        <v>29</v>
      </c>
      <c r="B14" s="32">
        <v>2140</v>
      </c>
      <c r="C14" s="32">
        <v>1660</v>
      </c>
      <c r="D14" s="33">
        <f t="shared" si="0"/>
        <v>77.5700934579439</v>
      </c>
      <c r="E14" s="34">
        <v>1909</v>
      </c>
      <c r="F14" s="33">
        <f t="shared" si="1"/>
        <v>-249</v>
      </c>
      <c r="G14" s="33">
        <f t="shared" si="2"/>
        <v>-13.0434782608696</v>
      </c>
      <c r="H14" s="32">
        <f>+C14-'[1]2025年11月'!C14</f>
        <v>1181</v>
      </c>
      <c r="I14" s="32">
        <f>+E14-'[1]2025年11月'!E14</f>
        <v>1046</v>
      </c>
      <c r="J14" s="33">
        <f t="shared" si="3"/>
        <v>135</v>
      </c>
      <c r="K14" s="33">
        <f t="shared" si="4"/>
        <v>12.906309751434</v>
      </c>
      <c r="L14" s="62"/>
      <c r="M14" s="63"/>
    </row>
    <row r="15" s="1" customFormat="1" ht="24" customHeight="1" spans="1:13">
      <c r="A15" s="31" t="s">
        <v>30</v>
      </c>
      <c r="B15" s="32">
        <v>4840</v>
      </c>
      <c r="C15" s="32">
        <v>7762</v>
      </c>
      <c r="D15" s="33">
        <f t="shared" si="0"/>
        <v>160.371900826446</v>
      </c>
      <c r="E15" s="34">
        <v>4319</v>
      </c>
      <c r="F15" s="33">
        <f t="shared" si="1"/>
        <v>3443</v>
      </c>
      <c r="G15" s="33">
        <f t="shared" si="2"/>
        <v>79.7175272053716</v>
      </c>
      <c r="H15" s="32">
        <f>+C15-'[1]2025年11月'!C15</f>
        <v>607</v>
      </c>
      <c r="I15" s="32">
        <f>+E15-'[1]2025年11月'!E15</f>
        <v>332</v>
      </c>
      <c r="J15" s="33">
        <f t="shared" si="3"/>
        <v>275</v>
      </c>
      <c r="K15" s="33">
        <f t="shared" si="4"/>
        <v>82.8313253012048</v>
      </c>
      <c r="L15" s="62"/>
      <c r="M15" s="63"/>
    </row>
    <row r="16" s="1" customFormat="1" ht="24" customHeight="1" spans="1:13">
      <c r="A16" s="35" t="s">
        <v>31</v>
      </c>
      <c r="B16" s="32">
        <v>2080</v>
      </c>
      <c r="C16" s="32">
        <v>1814</v>
      </c>
      <c r="D16" s="33">
        <f t="shared" si="0"/>
        <v>87.2115384615385</v>
      </c>
      <c r="E16" s="34">
        <v>1861</v>
      </c>
      <c r="F16" s="33">
        <f t="shared" si="1"/>
        <v>-47</v>
      </c>
      <c r="G16" s="33">
        <f t="shared" si="2"/>
        <v>-2.52552391187534</v>
      </c>
      <c r="H16" s="32">
        <f>+C16-'[1]2025年11月'!C16</f>
        <v>154</v>
      </c>
      <c r="I16" s="32">
        <f>+E16-'[1]2025年11月'!E16</f>
        <v>158</v>
      </c>
      <c r="J16" s="33">
        <f t="shared" si="3"/>
        <v>-4</v>
      </c>
      <c r="K16" s="33">
        <f t="shared" si="4"/>
        <v>-2.53164556962025</v>
      </c>
      <c r="L16" s="62"/>
      <c r="M16" s="63"/>
    </row>
    <row r="17" s="1" customFormat="1" ht="24" customHeight="1" spans="1:13">
      <c r="A17" s="35" t="s">
        <v>32</v>
      </c>
      <c r="B17" s="32">
        <v>300</v>
      </c>
      <c r="C17" s="32">
        <v>1583</v>
      </c>
      <c r="D17" s="33">
        <f t="shared" si="0"/>
        <v>527.666666666667</v>
      </c>
      <c r="E17" s="34">
        <v>270</v>
      </c>
      <c r="F17" s="33">
        <f t="shared" si="1"/>
        <v>1313</v>
      </c>
      <c r="G17" s="33">
        <f t="shared" si="2"/>
        <v>486.296296296296</v>
      </c>
      <c r="H17" s="32">
        <f>+C17-'[1]2025年11月'!C17</f>
        <v>4</v>
      </c>
      <c r="I17" s="32">
        <f>+E17-'[1]2025年11月'!E17</f>
        <v>4</v>
      </c>
      <c r="J17" s="33">
        <f t="shared" si="3"/>
        <v>0</v>
      </c>
      <c r="K17" s="33">
        <f t="shared" si="4"/>
        <v>0</v>
      </c>
      <c r="L17" s="62"/>
      <c r="M17" s="63"/>
    </row>
    <row r="18" s="1" customFormat="1" ht="24" customHeight="1" spans="1:13">
      <c r="A18" s="31" t="s">
        <v>33</v>
      </c>
      <c r="B18" s="32">
        <v>6000</v>
      </c>
      <c r="C18" s="32">
        <v>3401</v>
      </c>
      <c r="D18" s="33">
        <f t="shared" si="0"/>
        <v>56.6833333333333</v>
      </c>
      <c r="E18" s="34">
        <v>5034</v>
      </c>
      <c r="F18" s="33">
        <f t="shared" si="1"/>
        <v>-1633</v>
      </c>
      <c r="G18" s="33">
        <f t="shared" si="2"/>
        <v>-32.4394119984108</v>
      </c>
      <c r="H18" s="32">
        <f>+C18-'[1]2025年11月'!C18</f>
        <v>0</v>
      </c>
      <c r="I18" s="32">
        <f>+E18-'[1]2025年11月'!E18</f>
        <v>1364</v>
      </c>
      <c r="J18" s="33">
        <f t="shared" si="3"/>
        <v>-1364</v>
      </c>
      <c r="K18" s="33">
        <f t="shared" si="4"/>
        <v>-100</v>
      </c>
      <c r="L18" s="62"/>
      <c r="M18" s="63"/>
    </row>
    <row r="19" s="1" customFormat="1" ht="24" customHeight="1" spans="1:13">
      <c r="A19" s="31" t="s">
        <v>34</v>
      </c>
      <c r="B19" s="32">
        <v>6590</v>
      </c>
      <c r="C19" s="32">
        <v>5654</v>
      </c>
      <c r="D19" s="33">
        <f t="shared" si="0"/>
        <v>85.7966616084977</v>
      </c>
      <c r="E19" s="34">
        <v>6032</v>
      </c>
      <c r="F19" s="33">
        <f t="shared" si="1"/>
        <v>-378</v>
      </c>
      <c r="G19" s="33">
        <f t="shared" si="2"/>
        <v>-6.26657824933687</v>
      </c>
      <c r="H19" s="32">
        <f>+C19-'[1]2025年11月'!C19</f>
        <v>515</v>
      </c>
      <c r="I19" s="32">
        <f>+E19-'[1]2025年11月'!E19</f>
        <v>1656</v>
      </c>
      <c r="J19" s="33">
        <f t="shared" si="3"/>
        <v>-1141</v>
      </c>
      <c r="K19" s="33">
        <f t="shared" si="4"/>
        <v>-68.9009661835749</v>
      </c>
      <c r="L19" s="62"/>
      <c r="M19" s="63"/>
    </row>
    <row r="20" s="1" customFormat="1" ht="24" customHeight="1" spans="1:13">
      <c r="A20" s="31" t="s">
        <v>35</v>
      </c>
      <c r="B20" s="32">
        <v>0</v>
      </c>
      <c r="C20" s="32">
        <v>0</v>
      </c>
      <c r="D20" s="33" t="str">
        <f t="shared" si="0"/>
        <v/>
      </c>
      <c r="E20" s="34">
        <v>0</v>
      </c>
      <c r="F20" s="33">
        <f t="shared" si="1"/>
        <v>0</v>
      </c>
      <c r="G20" s="33" t="str">
        <f t="shared" si="2"/>
        <v/>
      </c>
      <c r="H20" s="32">
        <f>+C20-'[1]2025年11月'!C20</f>
        <v>0</v>
      </c>
      <c r="I20" s="32">
        <f>+E20-'[1]2025年10月'!E20</f>
        <v>0</v>
      </c>
      <c r="J20" s="33">
        <f t="shared" si="3"/>
        <v>0</v>
      </c>
      <c r="K20" s="33" t="str">
        <f t="shared" si="4"/>
        <v/>
      </c>
      <c r="L20" s="62"/>
      <c r="M20" s="63"/>
    </row>
    <row r="21" s="5" customFormat="1" ht="24" customHeight="1" spans="1:13">
      <c r="A21" s="36" t="s">
        <v>36</v>
      </c>
      <c r="B21" s="37">
        <f>SUM(B22:B29)</f>
        <v>95495</v>
      </c>
      <c r="C21" s="37">
        <f>SUM(C22:C29)</f>
        <v>101112</v>
      </c>
      <c r="D21" s="30">
        <f t="shared" si="0"/>
        <v>105.881983349914</v>
      </c>
      <c r="E21" s="37">
        <f t="shared" ref="E21:I21" si="5">E22+E23+E24+E25+E26+E27+E28+E29</f>
        <v>94574</v>
      </c>
      <c r="F21" s="30">
        <f t="shared" si="1"/>
        <v>6538</v>
      </c>
      <c r="G21" s="30">
        <f t="shared" si="2"/>
        <v>6.91310508173494</v>
      </c>
      <c r="H21" s="37">
        <f t="shared" si="5"/>
        <v>9162</v>
      </c>
      <c r="I21" s="37">
        <f t="shared" si="5"/>
        <v>19110</v>
      </c>
      <c r="J21" s="30">
        <f t="shared" si="3"/>
        <v>-9948</v>
      </c>
      <c r="K21" s="30">
        <f t="shared" si="4"/>
        <v>-52.0565149136578</v>
      </c>
      <c r="L21" s="62"/>
      <c r="M21" s="63"/>
    </row>
    <row r="22" s="1" customFormat="1" ht="24" customHeight="1" spans="1:13">
      <c r="A22" s="31" t="s">
        <v>37</v>
      </c>
      <c r="B22" s="32">
        <v>3990</v>
      </c>
      <c r="C22" s="32">
        <v>5427</v>
      </c>
      <c r="D22" s="33">
        <f t="shared" si="0"/>
        <v>136.015037593985</v>
      </c>
      <c r="E22" s="34">
        <v>25554</v>
      </c>
      <c r="F22" s="33">
        <f t="shared" si="1"/>
        <v>-20127</v>
      </c>
      <c r="G22" s="33">
        <f t="shared" si="2"/>
        <v>-78.7626203334116</v>
      </c>
      <c r="H22" s="32">
        <f>+C22-'[1]2025年11月'!C22</f>
        <v>539</v>
      </c>
      <c r="I22" s="32">
        <f>+E22-'[1]2025年11月'!E22</f>
        <v>5492</v>
      </c>
      <c r="J22" s="33">
        <f t="shared" si="3"/>
        <v>-4953</v>
      </c>
      <c r="K22" s="33">
        <f t="shared" si="4"/>
        <v>-90.1857246904588</v>
      </c>
      <c r="L22" s="62"/>
      <c r="M22" s="63"/>
    </row>
    <row r="23" s="1" customFormat="1" ht="24" customHeight="1" spans="1:13">
      <c r="A23" s="31" t="s">
        <v>38</v>
      </c>
      <c r="B23" s="32">
        <v>10860</v>
      </c>
      <c r="C23" s="32">
        <v>5210</v>
      </c>
      <c r="D23" s="33">
        <f t="shared" si="0"/>
        <v>47.9742173112339</v>
      </c>
      <c r="E23" s="34">
        <v>21434</v>
      </c>
      <c r="F23" s="33">
        <f t="shared" si="1"/>
        <v>-16224</v>
      </c>
      <c r="G23" s="33">
        <f t="shared" si="2"/>
        <v>-75.6928244844639</v>
      </c>
      <c r="H23" s="32">
        <f>+C23-'[1]2025年11月'!C23</f>
        <v>1073</v>
      </c>
      <c r="I23" s="32">
        <f>+E23-'[1]2025年11月'!E23</f>
        <v>579</v>
      </c>
      <c r="J23" s="33">
        <f t="shared" si="3"/>
        <v>494</v>
      </c>
      <c r="K23" s="33">
        <f t="shared" si="4"/>
        <v>85.3195164075993</v>
      </c>
      <c r="L23" s="62"/>
      <c r="M23" s="63"/>
    </row>
    <row r="24" s="1" customFormat="1" ht="24" customHeight="1" spans="1:13">
      <c r="A24" s="31" t="s">
        <v>39</v>
      </c>
      <c r="B24" s="32">
        <v>11860</v>
      </c>
      <c r="C24" s="32">
        <v>5623</v>
      </c>
      <c r="D24" s="33">
        <f t="shared" si="0"/>
        <v>47.4114671163575</v>
      </c>
      <c r="E24" s="34">
        <v>22569</v>
      </c>
      <c r="F24" s="33">
        <f t="shared" si="1"/>
        <v>-16946</v>
      </c>
      <c r="G24" s="33">
        <f t="shared" si="2"/>
        <v>-75.0852939873277</v>
      </c>
      <c r="H24" s="32">
        <f>+C24-'[1]2025年11月'!C24</f>
        <v>3429</v>
      </c>
      <c r="I24" s="32">
        <f>+E24-'[1]2025年11月'!E24</f>
        <v>7276</v>
      </c>
      <c r="J24" s="33">
        <f t="shared" si="3"/>
        <v>-3847</v>
      </c>
      <c r="K24" s="33">
        <f t="shared" si="4"/>
        <v>-52.8724573941726</v>
      </c>
      <c r="L24" s="62"/>
      <c r="M24" s="63"/>
    </row>
    <row r="25" s="1" customFormat="1" ht="24" customHeight="1" spans="1:13">
      <c r="A25" s="31" t="s">
        <v>40</v>
      </c>
      <c r="B25" s="32">
        <v>54365</v>
      </c>
      <c r="C25" s="32">
        <v>76209</v>
      </c>
      <c r="D25" s="33">
        <f t="shared" si="0"/>
        <v>140.18026303688</v>
      </c>
      <c r="E25" s="34">
        <v>8356</v>
      </c>
      <c r="F25" s="33">
        <f t="shared" si="1"/>
        <v>67853</v>
      </c>
      <c r="G25" s="33">
        <f t="shared" si="2"/>
        <v>812.027285782671</v>
      </c>
      <c r="H25" s="32">
        <f>+C25-'[1]2025年11月'!C25</f>
        <v>3637</v>
      </c>
      <c r="I25" s="32">
        <f>+E25-'[1]2025年11月'!E25</f>
        <v>5114</v>
      </c>
      <c r="J25" s="33">
        <f t="shared" si="3"/>
        <v>-1477</v>
      </c>
      <c r="K25" s="33">
        <f t="shared" si="4"/>
        <v>-28.8815017598749</v>
      </c>
      <c r="L25" s="62"/>
      <c r="M25" s="63"/>
    </row>
    <row r="26" s="1" customFormat="1" ht="24" customHeight="1" spans="1:13">
      <c r="A26" s="31" t="s">
        <v>41</v>
      </c>
      <c r="B26" s="32">
        <v>300</v>
      </c>
      <c r="C26" s="32">
        <v>324</v>
      </c>
      <c r="D26" s="33">
        <f t="shared" si="0"/>
        <v>108</v>
      </c>
      <c r="E26" s="34">
        <v>402</v>
      </c>
      <c r="F26" s="33">
        <f t="shared" si="1"/>
        <v>-78</v>
      </c>
      <c r="G26" s="33">
        <f t="shared" si="2"/>
        <v>-19.4029850746269</v>
      </c>
      <c r="H26" s="32">
        <f>+C26-'[1]2025年11月'!C26</f>
        <v>40</v>
      </c>
      <c r="I26" s="32">
        <f>+E26-'[1]2025年11月'!E26</f>
        <v>60</v>
      </c>
      <c r="J26" s="33">
        <f t="shared" si="3"/>
        <v>-20</v>
      </c>
      <c r="K26" s="33">
        <f t="shared" si="4"/>
        <v>-33.3333333333333</v>
      </c>
      <c r="L26" s="62"/>
      <c r="M26" s="63"/>
    </row>
    <row r="27" s="1" customFormat="1" ht="24" customHeight="1" spans="1:13">
      <c r="A27" s="31" t="s">
        <v>42</v>
      </c>
      <c r="B27" s="32">
        <v>10660</v>
      </c>
      <c r="C27" s="32">
        <v>6959</v>
      </c>
      <c r="D27" s="33">
        <f t="shared" si="0"/>
        <v>65.281425891182</v>
      </c>
      <c r="E27" s="34">
        <v>11082</v>
      </c>
      <c r="F27" s="33">
        <f t="shared" si="1"/>
        <v>-4123</v>
      </c>
      <c r="G27" s="33">
        <f t="shared" si="2"/>
        <v>-37.2044757264032</v>
      </c>
      <c r="H27" s="32">
        <f>+C27-'[1]2025年11月'!C27</f>
        <v>259</v>
      </c>
      <c r="I27" s="32">
        <f>+E27-'[1]2025年11月'!E27</f>
        <v>437</v>
      </c>
      <c r="J27" s="33">
        <f t="shared" si="3"/>
        <v>-178</v>
      </c>
      <c r="K27" s="33">
        <f t="shared" si="4"/>
        <v>-40.7322654462243</v>
      </c>
      <c r="L27" s="62"/>
      <c r="M27" s="63"/>
    </row>
    <row r="28" s="1" customFormat="1" ht="24" customHeight="1" spans="1:13">
      <c r="A28" s="31" t="s">
        <v>43</v>
      </c>
      <c r="B28" s="32">
        <v>3460</v>
      </c>
      <c r="C28" s="32">
        <v>1356</v>
      </c>
      <c r="D28" s="33">
        <f t="shared" si="0"/>
        <v>39.1907514450867</v>
      </c>
      <c r="E28" s="34">
        <v>5177</v>
      </c>
      <c r="F28" s="33">
        <f t="shared" si="1"/>
        <v>-3821</v>
      </c>
      <c r="G28" s="33">
        <f t="shared" si="2"/>
        <v>-73.8072242611551</v>
      </c>
      <c r="H28" s="32">
        <f>+C28-'[1]2025年11月'!C28</f>
        <v>185</v>
      </c>
      <c r="I28" s="32">
        <f>+E28-'[1]2025年11月'!E28</f>
        <v>152</v>
      </c>
      <c r="J28" s="33">
        <f t="shared" si="3"/>
        <v>33</v>
      </c>
      <c r="K28" s="33">
        <f t="shared" si="4"/>
        <v>21.7105263157895</v>
      </c>
      <c r="L28" s="62"/>
      <c r="M28" s="63"/>
    </row>
    <row r="29" s="1" customFormat="1" ht="24" customHeight="1" spans="1:13">
      <c r="A29" s="31" t="s">
        <v>44</v>
      </c>
      <c r="B29" s="32">
        <v>0</v>
      </c>
      <c r="C29" s="32">
        <v>4</v>
      </c>
      <c r="D29" s="33" t="str">
        <f t="shared" si="0"/>
        <v/>
      </c>
      <c r="E29" s="32"/>
      <c r="F29" s="33">
        <f t="shared" si="1"/>
        <v>4</v>
      </c>
      <c r="G29" s="33" t="str">
        <f t="shared" si="2"/>
        <v/>
      </c>
      <c r="H29" s="32">
        <f>+C29-'[1]2025年11月'!C29</f>
        <v>0</v>
      </c>
      <c r="I29" s="32">
        <f>+E29-'[1]2025年11月'!E29</f>
        <v>0</v>
      </c>
      <c r="J29" s="33">
        <f t="shared" si="3"/>
        <v>0</v>
      </c>
      <c r="K29" s="33" t="str">
        <f t="shared" si="4"/>
        <v/>
      </c>
      <c r="L29" s="62"/>
      <c r="M29" s="63"/>
    </row>
    <row r="30" s="6" customFormat="1" ht="24" customHeight="1" spans="1:13">
      <c r="A30" s="38" t="s">
        <v>45</v>
      </c>
      <c r="B30" s="37">
        <f>B6+B21</f>
        <v>153495</v>
      </c>
      <c r="C30" s="37">
        <f t="shared" ref="C30:I30" si="6">C6+C21</f>
        <v>188477</v>
      </c>
      <c r="D30" s="30">
        <f t="shared" si="0"/>
        <v>122.790318902896</v>
      </c>
      <c r="E30" s="39">
        <f t="shared" si="6"/>
        <v>146186</v>
      </c>
      <c r="F30" s="30">
        <f t="shared" si="1"/>
        <v>42291</v>
      </c>
      <c r="G30" s="30">
        <f t="shared" si="2"/>
        <v>28.9295828601918</v>
      </c>
      <c r="H30" s="37">
        <f t="shared" si="6"/>
        <v>20384</v>
      </c>
      <c r="I30" s="37">
        <f t="shared" si="6"/>
        <v>26643</v>
      </c>
      <c r="J30" s="30">
        <f t="shared" si="3"/>
        <v>-6259</v>
      </c>
      <c r="K30" s="30">
        <f t="shared" si="4"/>
        <v>-23.4920992380738</v>
      </c>
      <c r="L30" s="62"/>
      <c r="M30" s="63"/>
    </row>
    <row r="31" s="5" customFormat="1" ht="24" customHeight="1" spans="1:13">
      <c r="A31" s="38" t="s">
        <v>46</v>
      </c>
      <c r="B31" s="37">
        <v>166318</v>
      </c>
      <c r="C31" s="37">
        <v>30856</v>
      </c>
      <c r="D31" s="30">
        <f t="shared" si="0"/>
        <v>18.5524116451617</v>
      </c>
      <c r="E31" s="37">
        <v>82309</v>
      </c>
      <c r="F31" s="30">
        <f t="shared" si="1"/>
        <v>-51453</v>
      </c>
      <c r="G31" s="30">
        <f t="shared" si="2"/>
        <v>-62.5119974729373</v>
      </c>
      <c r="H31" s="37">
        <f>+C31-'[1]2025年11月'!C31</f>
        <v>10606</v>
      </c>
      <c r="I31" s="37">
        <f>+E31-'[1]2025年11月'!E31</f>
        <v>37591</v>
      </c>
      <c r="J31" s="30">
        <f t="shared" si="3"/>
        <v>-26985</v>
      </c>
      <c r="K31" s="30">
        <f t="shared" si="4"/>
        <v>-71.7857997925035</v>
      </c>
      <c r="L31" s="62"/>
      <c r="M31" s="63"/>
    </row>
    <row r="32" s="1" customFormat="1" ht="24" customHeight="1" spans="1:13">
      <c r="A32" s="35" t="s">
        <v>47</v>
      </c>
      <c r="B32" s="32">
        <v>160198</v>
      </c>
      <c r="C32" s="33">
        <v>25747</v>
      </c>
      <c r="D32" s="33">
        <f t="shared" si="0"/>
        <v>16.0719859174272</v>
      </c>
      <c r="E32" s="32">
        <v>73853</v>
      </c>
      <c r="F32" s="33">
        <f t="shared" si="1"/>
        <v>-48106</v>
      </c>
      <c r="G32" s="33">
        <f t="shared" si="2"/>
        <v>-65.1375028773374</v>
      </c>
      <c r="H32" s="32">
        <f>+C32-'[1]2025年11月'!C32</f>
        <v>8525</v>
      </c>
      <c r="I32" s="32">
        <f>+E32-'[1]2025年11月'!E32</f>
        <v>36856</v>
      </c>
      <c r="J32" s="33">
        <f t="shared" si="3"/>
        <v>-28331</v>
      </c>
      <c r="K32" s="33">
        <f t="shared" si="4"/>
        <v>-76.8694378120252</v>
      </c>
      <c r="L32" s="62"/>
      <c r="M32" s="63"/>
    </row>
    <row r="33" s="5" customFormat="1" ht="24" customHeight="1" spans="1:13">
      <c r="A33" s="38" t="s">
        <v>48</v>
      </c>
      <c r="B33" s="37">
        <v>7537</v>
      </c>
      <c r="C33" s="37">
        <v>500</v>
      </c>
      <c r="D33" s="30">
        <f t="shared" si="0"/>
        <v>6.63393923311662</v>
      </c>
      <c r="E33" s="37">
        <v>500</v>
      </c>
      <c r="F33" s="30">
        <f t="shared" si="1"/>
        <v>0</v>
      </c>
      <c r="G33" s="30">
        <f t="shared" si="2"/>
        <v>0</v>
      </c>
      <c r="H33" s="37">
        <f>+C33-'[1]2025年11月'!C33</f>
        <v>0</v>
      </c>
      <c r="I33" s="37">
        <f>+E33-'[1]2025年11月'!E33</f>
        <v>0</v>
      </c>
      <c r="J33" s="30">
        <f t="shared" si="3"/>
        <v>0</v>
      </c>
      <c r="K33" s="30" t="str">
        <f t="shared" si="4"/>
        <v/>
      </c>
      <c r="L33" s="62"/>
      <c r="M33" s="63"/>
    </row>
    <row r="34" s="1" customFormat="1" ht="24" customHeight="1" spans="1:13">
      <c r="A34" s="40" t="s">
        <v>49</v>
      </c>
      <c r="B34" s="41">
        <f>B30+B31+B33</f>
        <v>327350</v>
      </c>
      <c r="C34" s="41">
        <f t="shared" ref="C34:I34" si="7">C30+C31+C33</f>
        <v>219833</v>
      </c>
      <c r="D34" s="30">
        <f>C34/B34*100</f>
        <v>67.155338322896</v>
      </c>
      <c r="E34" s="41">
        <f t="shared" si="7"/>
        <v>228995</v>
      </c>
      <c r="F34" s="42">
        <f t="shared" si="1"/>
        <v>-9162</v>
      </c>
      <c r="G34" s="42">
        <f t="shared" si="2"/>
        <v>-4.00096071966637</v>
      </c>
      <c r="H34" s="42">
        <f t="shared" si="7"/>
        <v>30990</v>
      </c>
      <c r="I34" s="42">
        <f t="shared" si="7"/>
        <v>64234</v>
      </c>
      <c r="J34" s="42">
        <f t="shared" si="3"/>
        <v>-33244</v>
      </c>
      <c r="K34" s="42">
        <f t="shared" si="4"/>
        <v>-51.7545225270106</v>
      </c>
      <c r="L34" s="64"/>
      <c r="M34" s="63"/>
    </row>
    <row r="35" spans="1:12">
      <c r="A35" s="43"/>
      <c r="B35" s="44"/>
      <c r="C35" s="44"/>
      <c r="D35" s="44"/>
      <c r="E35" s="44"/>
      <c r="L35" s="7" t="s">
        <v>50</v>
      </c>
    </row>
    <row r="37" ht="15.75" spans="8:9">
      <c r="H37" s="45"/>
      <c r="I37" s="65"/>
    </row>
    <row r="38" ht="15.75" spans="5:9">
      <c r="E38" s="46"/>
      <c r="H38" s="46"/>
      <c r="I38" s="46"/>
    </row>
    <row r="39" ht="15.75" spans="3:9">
      <c r="C39" s="47"/>
      <c r="I39" s="46"/>
    </row>
    <row r="41" spans="3:3">
      <c r="C41" s="47"/>
    </row>
  </sheetData>
  <autoFilter xmlns:etc="http://www.wps.cn/officeDocument/2017/etCustomData" ref="A5:M35" etc:filterBottomFollowUsedRange="0">
    <extLst/>
  </autoFilter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2025年12月年初预算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2026-01-12T03:27:38Z</dcterms:created>
  <dcterms:modified xsi:type="dcterms:W3CDTF">2026-01-12T03:27:54Z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CC8EE89B2D3044BA9A0B4F3A7A17B48C_11</vt:lpwstr>
  </property>
  <property fmtid="{D5CDD505-2E9C-101B-9397-08002B2CF9AE}" pid="3" name="KSOProductBuildVer">
    <vt:lpwstr>2052-12.1.0.17857</vt:lpwstr>
  </property>
</Properties>
</file>