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月份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<sst xmlns="http://schemas.openxmlformats.org/spreadsheetml/2006/main" count="66" uniqueCount="53">
  <si>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 xml:space="preserve"> 单位：万元</t>
  </si>
  <si>
    <t>年 初</t>
  </si>
  <si>
    <t>年度预算计划</t>
  </si>
  <si>
    <t>累计</t>
  </si>
  <si>
    <t>占年</t>
  </si>
  <si>
    <t>上年</t>
  </si>
  <si>
    <t>比上年</t>
  </si>
  <si>
    <t>本月</t>
  </si>
  <si>
    <t>支  出 项  目</t>
  </si>
  <si>
    <t>预 算</t>
  </si>
  <si>
    <t>完成</t>
  </si>
  <si>
    <t>预算</t>
  </si>
  <si>
    <t>同期</t>
  </si>
  <si>
    <t>同期增</t>
  </si>
  <si>
    <t>同月</t>
  </si>
  <si>
    <t>同月增</t>
  </si>
  <si>
    <t>备    注</t>
  </si>
  <si>
    <t>数</t>
  </si>
  <si>
    <t>上年结转</t>
  </si>
  <si>
    <t>上级补助</t>
  </si>
  <si>
    <t>本级安排</t>
  </si>
  <si>
    <t>%</t>
  </si>
  <si>
    <t>减额</t>
  </si>
  <si>
    <t>(减)%</t>
  </si>
  <si>
    <t>201、一般公共服务支出</t>
  </si>
  <si>
    <t>203、国防支出</t>
  </si>
  <si>
    <t>204、公共安全支出</t>
  </si>
  <si>
    <t>205、教育支出</t>
  </si>
  <si>
    <t>206、科学技术支出</t>
  </si>
  <si>
    <t>207、文化体育与传媒支出</t>
  </si>
  <si>
    <t>208、社会保障和就业支出</t>
  </si>
  <si>
    <t>210、卫生健康支出</t>
  </si>
  <si>
    <t>211、节能环保支出</t>
  </si>
  <si>
    <t>212、城乡社区支出</t>
  </si>
  <si>
    <t>213、农林水支出</t>
  </si>
  <si>
    <t>214、交通运输支出</t>
  </si>
  <si>
    <t>215、资源勘探工业信息等支出</t>
  </si>
  <si>
    <t>216、商业服务业等支出</t>
  </si>
  <si>
    <t>217、金融支出</t>
  </si>
  <si>
    <t>220、自然资源海洋气象等支出</t>
  </si>
  <si>
    <t>221、住房保障支出</t>
  </si>
  <si>
    <t>222、粮油物资储备支出</t>
  </si>
  <si>
    <t>224、灾害防治及应急管理支出</t>
  </si>
  <si>
    <t>232、债务付息支出</t>
  </si>
  <si>
    <t>233、债务发行费用支出</t>
  </si>
  <si>
    <t>227、预备费</t>
  </si>
  <si>
    <t>229、其他支出</t>
  </si>
  <si>
    <t>一、一般公共预算支出合计</t>
  </si>
  <si>
    <t>二、政府性基金预算支出</t>
  </si>
  <si>
    <t>三、国有资本经营支出</t>
  </si>
  <si>
    <t>四、债务还本支出</t>
  </si>
  <si>
    <t>支出合计</t>
  </si>
  <si>
    <t xml:space="preserve"> 陆 丰 市 2024 年 1 月 财 政 预 算 支 出 完 成 情 况 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</si>
</sst>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  <numFmt numFmtId="178" formatCode="#,##0_ "/>
    <numFmt numFmtId="179" formatCode="0.0_ "/>
    <numFmt numFmtId="180" formatCode="#,##0.00_ "/>
    <numFmt numFmtId="181" formatCode="#,##0.0_);[Red]\(#,##0.0\)"/>
    <numFmt numFmtId="182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20"/>
      <name val="仿宋"/>
      <family val="3"/>
    </font>
    <font>
      <sz val="10"/>
      <name val="仿宋"/>
      <family val="3"/>
    </font>
    <font>
      <b/>
      <sz val="14"/>
      <name val="仿宋"/>
      <family val="3"/>
    </font>
    <font>
      <sz val="11"/>
      <name val="仿宋"/>
      <family val="3"/>
    </font>
    <font>
      <b/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1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vertical="center"/>
    </xf>
    <xf numFmtId="180" fontId="3" fillId="33" borderId="18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76" fontId="4" fillId="0" borderId="0" xfId="0" applyNumberFormat="1" applyFont="1" applyFill="1" applyBorder="1" applyAlignment="1">
      <alignment horizontal="centerContinuous"/>
    </xf>
    <xf numFmtId="177" fontId="4" fillId="0" borderId="0" xfId="0" applyNumberFormat="1" applyFont="1" applyFill="1" applyBorder="1" applyAlignment="1">
      <alignment horizontal="centerContinuous"/>
    </xf>
    <xf numFmtId="178" fontId="4" fillId="0" borderId="0" xfId="0" applyNumberFormat="1" applyFont="1" applyFill="1" applyBorder="1" applyAlignment="1">
      <alignment horizontal="centerContinuous"/>
    </xf>
    <xf numFmtId="31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 wrapText="1"/>
    </xf>
    <xf numFmtId="179" fontId="2" fillId="0" borderId="18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vertical="center"/>
    </xf>
    <xf numFmtId="182" fontId="2" fillId="0" borderId="29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Continuous"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31.125" style="3" customWidth="1"/>
    <col min="2" max="2" width="12.50390625" style="4" customWidth="1"/>
    <col min="3" max="3" width="11.625" style="3" hidden="1" customWidth="1"/>
    <col min="4" max="4" width="12.125" style="3" hidden="1" customWidth="1"/>
    <col min="5" max="5" width="12.375" style="5" hidden="1" customWidth="1"/>
    <col min="6" max="6" width="14.00390625" style="5" customWidth="1"/>
    <col min="7" max="7" width="14.625" style="5" hidden="1" customWidth="1"/>
    <col min="8" max="9" width="14.00390625" style="6" customWidth="1"/>
    <col min="10" max="10" width="14.00390625" style="7" customWidth="1"/>
    <col min="11" max="13" width="14.00390625" style="6" customWidth="1"/>
    <col min="14" max="14" width="15.875" style="7" bestFit="1" customWidth="1"/>
    <col min="15" max="15" width="29.875" style="3" customWidth="1"/>
    <col min="16" max="16384" width="9.00390625" style="3" customWidth="1"/>
  </cols>
  <sheetData>
    <row r="1" spans="1:15" ht="31.5" customHeight="1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8.75">
      <c r="A2" s="8">
        <v>45322</v>
      </c>
      <c r="B2" s="9"/>
      <c r="C2" s="10"/>
      <c r="D2" s="10"/>
      <c r="E2" s="11"/>
      <c r="F2" s="11"/>
      <c r="G2" s="11"/>
      <c r="H2" s="12"/>
      <c r="I2" s="12"/>
      <c r="J2" s="68"/>
      <c r="K2" s="12"/>
      <c r="L2" s="12"/>
      <c r="M2" s="12"/>
      <c r="N2" s="69"/>
      <c r="O2" s="37" t="s">
        <v>0</v>
      </c>
    </row>
    <row r="3" spans="1:15" ht="16.5" customHeight="1">
      <c r="A3" s="13"/>
      <c r="B3" s="14" t="s">
        <v>1</v>
      </c>
      <c r="C3" s="98" t="s">
        <v>2</v>
      </c>
      <c r="D3" s="98"/>
      <c r="E3" s="98"/>
      <c r="F3" s="15" t="s">
        <v>3</v>
      </c>
      <c r="G3" s="16" t="s">
        <v>4</v>
      </c>
      <c r="H3" s="17" t="s">
        <v>5</v>
      </c>
      <c r="I3" s="17" t="s">
        <v>6</v>
      </c>
      <c r="J3" s="70" t="s">
        <v>6</v>
      </c>
      <c r="K3" s="17" t="s">
        <v>7</v>
      </c>
      <c r="L3" s="17" t="s">
        <v>5</v>
      </c>
      <c r="M3" s="17" t="s">
        <v>6</v>
      </c>
      <c r="N3" s="70" t="s">
        <v>6</v>
      </c>
      <c r="O3" s="71"/>
    </row>
    <row r="4" spans="1:15" ht="16.5" customHeight="1">
      <c r="A4" s="18" t="s">
        <v>8</v>
      </c>
      <c r="B4" s="19" t="s">
        <v>9</v>
      </c>
      <c r="C4" s="99"/>
      <c r="D4" s="99"/>
      <c r="E4" s="99"/>
      <c r="F4" s="20" t="s">
        <v>10</v>
      </c>
      <c r="G4" s="21" t="s">
        <v>11</v>
      </c>
      <c r="H4" s="22" t="s">
        <v>12</v>
      </c>
      <c r="I4" s="22" t="s">
        <v>13</v>
      </c>
      <c r="J4" s="72" t="s">
        <v>13</v>
      </c>
      <c r="K4" s="22" t="s">
        <v>10</v>
      </c>
      <c r="L4" s="22" t="s">
        <v>14</v>
      </c>
      <c r="M4" s="22" t="s">
        <v>15</v>
      </c>
      <c r="N4" s="72" t="s">
        <v>15</v>
      </c>
      <c r="O4" s="73" t="s">
        <v>16</v>
      </c>
    </row>
    <row r="5" spans="1:15" ht="16.5" customHeight="1">
      <c r="A5" s="23"/>
      <c r="B5" s="24" t="s">
        <v>17</v>
      </c>
      <c r="C5" s="25" t="s">
        <v>18</v>
      </c>
      <c r="D5" s="25" t="s">
        <v>19</v>
      </c>
      <c r="E5" s="26" t="s">
        <v>20</v>
      </c>
      <c r="F5" s="27" t="s">
        <v>17</v>
      </c>
      <c r="G5" s="28" t="s">
        <v>21</v>
      </c>
      <c r="H5" s="29" t="s">
        <v>10</v>
      </c>
      <c r="I5" s="29" t="s">
        <v>22</v>
      </c>
      <c r="J5" s="74" t="s">
        <v>23</v>
      </c>
      <c r="K5" s="29" t="s">
        <v>17</v>
      </c>
      <c r="L5" s="29" t="s">
        <v>10</v>
      </c>
      <c r="M5" s="29" t="s">
        <v>22</v>
      </c>
      <c r="N5" s="74" t="s">
        <v>23</v>
      </c>
      <c r="O5" s="75"/>
    </row>
    <row r="6" spans="1:15" ht="23.25" customHeight="1">
      <c r="A6" s="30" t="s">
        <v>24</v>
      </c>
      <c r="B6" s="31"/>
      <c r="C6" s="32"/>
      <c r="D6" s="32">
        <v>2450</v>
      </c>
      <c r="E6" s="33">
        <v>61621</v>
      </c>
      <c r="F6" s="33">
        <v>4646</v>
      </c>
      <c r="G6" s="34"/>
      <c r="H6" s="33">
        <v>10993</v>
      </c>
      <c r="I6" s="76">
        <f aca="true" t="shared" si="0" ref="I6:I33">F6-H6</f>
        <v>-6347</v>
      </c>
      <c r="J6" s="77">
        <f>I6/H6*100</f>
        <v>-57.736741562812696</v>
      </c>
      <c r="K6" s="33">
        <v>4646</v>
      </c>
      <c r="L6" s="33">
        <v>10993</v>
      </c>
      <c r="M6" s="76">
        <f>K6-L6</f>
        <v>-6347</v>
      </c>
      <c r="N6" s="77">
        <f>M6/L6*100</f>
        <v>-57.736741562812696</v>
      </c>
      <c r="O6" s="78"/>
    </row>
    <row r="7" spans="1:15" ht="23.25" customHeight="1">
      <c r="A7" s="30" t="s">
        <v>25</v>
      </c>
      <c r="B7" s="31"/>
      <c r="C7" s="32"/>
      <c r="D7" s="32">
        <v>52</v>
      </c>
      <c r="E7" s="33"/>
      <c r="F7" s="33">
        <v>0</v>
      </c>
      <c r="G7" s="34"/>
      <c r="H7" s="33">
        <v>0</v>
      </c>
      <c r="I7" s="76">
        <f t="shared" si="0"/>
        <v>0</v>
      </c>
      <c r="J7" s="77"/>
      <c r="K7" s="33">
        <v>0</v>
      </c>
      <c r="L7" s="33">
        <v>0</v>
      </c>
      <c r="M7" s="76">
        <f>K7-L7</f>
        <v>0</v>
      </c>
      <c r="N7" s="77"/>
      <c r="O7" s="79"/>
    </row>
    <row r="8" spans="1:15" ht="23.25" customHeight="1">
      <c r="A8" s="30" t="s">
        <v>26</v>
      </c>
      <c r="B8" s="31"/>
      <c r="C8" s="32"/>
      <c r="D8" s="35">
        <f>637-10000</f>
        <v>-9363</v>
      </c>
      <c r="E8" s="33">
        <v>56907</v>
      </c>
      <c r="F8" s="33">
        <v>8291</v>
      </c>
      <c r="G8" s="34"/>
      <c r="H8" s="33">
        <v>2454</v>
      </c>
      <c r="I8" s="76">
        <f t="shared" si="0"/>
        <v>5837</v>
      </c>
      <c r="J8" s="77">
        <f aca="true" t="shared" si="1" ref="J8:J24">I8/H8*100</f>
        <v>237.85656071719643</v>
      </c>
      <c r="K8" s="33">
        <v>8291</v>
      </c>
      <c r="L8" s="33">
        <v>2454</v>
      </c>
      <c r="M8" s="76">
        <f aca="true" t="shared" si="2" ref="M8:M33">K8-L8</f>
        <v>5837</v>
      </c>
      <c r="N8" s="77">
        <f aca="true" t="shared" si="3" ref="N8:N33">M8/L8*100</f>
        <v>237.85656071719643</v>
      </c>
      <c r="O8" s="79"/>
    </row>
    <row r="9" spans="1:15" ht="23.25" customHeight="1">
      <c r="A9" s="30" t="s">
        <v>27</v>
      </c>
      <c r="B9" s="31"/>
      <c r="C9" s="32"/>
      <c r="D9" s="35">
        <f>52701-40000</f>
        <v>12701</v>
      </c>
      <c r="E9" s="33">
        <v>230306</v>
      </c>
      <c r="F9" s="33">
        <v>13766</v>
      </c>
      <c r="G9" s="34"/>
      <c r="H9" s="33">
        <v>23276</v>
      </c>
      <c r="I9" s="76">
        <f t="shared" si="0"/>
        <v>-9510</v>
      </c>
      <c r="J9" s="77">
        <f t="shared" si="1"/>
        <v>-40.85753565904795</v>
      </c>
      <c r="K9" s="33">
        <v>13766</v>
      </c>
      <c r="L9" s="33">
        <v>23276</v>
      </c>
      <c r="M9" s="76">
        <f t="shared" si="2"/>
        <v>-9510</v>
      </c>
      <c r="N9" s="77">
        <f t="shared" si="3"/>
        <v>-40.85753565904795</v>
      </c>
      <c r="O9" s="80"/>
    </row>
    <row r="10" spans="1:15" ht="23.25" customHeight="1">
      <c r="A10" s="30" t="s">
        <v>28</v>
      </c>
      <c r="B10" s="31"/>
      <c r="C10" s="32"/>
      <c r="D10" s="32"/>
      <c r="E10" s="33">
        <v>1678</v>
      </c>
      <c r="F10" s="33">
        <v>43</v>
      </c>
      <c r="G10" s="34"/>
      <c r="H10" s="33">
        <v>3</v>
      </c>
      <c r="I10" s="76">
        <f t="shared" si="0"/>
        <v>40</v>
      </c>
      <c r="J10" s="33">
        <f t="shared" si="1"/>
        <v>1333.3333333333335</v>
      </c>
      <c r="K10" s="33">
        <v>43</v>
      </c>
      <c r="L10" s="33">
        <v>3</v>
      </c>
      <c r="M10" s="76">
        <f t="shared" si="2"/>
        <v>40</v>
      </c>
      <c r="N10" s="77">
        <f t="shared" si="3"/>
        <v>1333.3333333333335</v>
      </c>
      <c r="O10" s="80"/>
    </row>
    <row r="11" spans="1:15" ht="23.25" customHeight="1">
      <c r="A11" s="30" t="s">
        <v>29</v>
      </c>
      <c r="B11" s="31"/>
      <c r="C11" s="32"/>
      <c r="D11" s="32">
        <v>481</v>
      </c>
      <c r="E11" s="33">
        <v>19936</v>
      </c>
      <c r="F11" s="33">
        <v>544</v>
      </c>
      <c r="G11" s="34"/>
      <c r="H11" s="33">
        <v>208</v>
      </c>
      <c r="I11" s="76">
        <f t="shared" si="0"/>
        <v>336</v>
      </c>
      <c r="J11" s="77">
        <f t="shared" si="1"/>
        <v>161.53846153846155</v>
      </c>
      <c r="K11" s="33">
        <v>544</v>
      </c>
      <c r="L11" s="33">
        <v>208</v>
      </c>
      <c r="M11" s="76">
        <f t="shared" si="2"/>
        <v>336</v>
      </c>
      <c r="N11" s="77">
        <f t="shared" si="3"/>
        <v>161.53846153846155</v>
      </c>
      <c r="O11" s="79"/>
    </row>
    <row r="12" spans="1:15" ht="23.25" customHeight="1">
      <c r="A12" s="30" t="s">
        <v>30</v>
      </c>
      <c r="B12" s="31"/>
      <c r="C12" s="32"/>
      <c r="D12" s="32">
        <f>42548</f>
        <v>42548</v>
      </c>
      <c r="E12" s="33">
        <v>138253</v>
      </c>
      <c r="F12" s="33">
        <v>50765</v>
      </c>
      <c r="G12" s="34"/>
      <c r="H12" s="33">
        <v>49088</v>
      </c>
      <c r="I12" s="76">
        <f t="shared" si="0"/>
        <v>1677</v>
      </c>
      <c r="J12" s="77">
        <f t="shared" si="1"/>
        <v>3.4163135593220337</v>
      </c>
      <c r="K12" s="33">
        <v>50765</v>
      </c>
      <c r="L12" s="33">
        <v>49088</v>
      </c>
      <c r="M12" s="76">
        <f t="shared" si="2"/>
        <v>1677</v>
      </c>
      <c r="N12" s="77">
        <f t="shared" si="3"/>
        <v>3.4163135593220337</v>
      </c>
      <c r="O12" s="79"/>
    </row>
    <row r="13" spans="1:15" ht="23.25" customHeight="1">
      <c r="A13" s="30" t="s">
        <v>31</v>
      </c>
      <c r="B13" s="31"/>
      <c r="C13" s="32"/>
      <c r="D13" s="32">
        <v>18413</v>
      </c>
      <c r="E13" s="33">
        <v>142504</v>
      </c>
      <c r="F13" s="33">
        <v>75473</v>
      </c>
      <c r="G13" s="34"/>
      <c r="H13" s="33">
        <v>77473</v>
      </c>
      <c r="I13" s="76">
        <f t="shared" si="0"/>
        <v>-2000</v>
      </c>
      <c r="J13" s="77">
        <f t="shared" si="1"/>
        <v>-2.5815445380971433</v>
      </c>
      <c r="K13" s="33">
        <v>75473</v>
      </c>
      <c r="L13" s="33">
        <v>77473</v>
      </c>
      <c r="M13" s="76">
        <f t="shared" si="2"/>
        <v>-2000</v>
      </c>
      <c r="N13" s="77">
        <f t="shared" si="3"/>
        <v>-2.5815445380971433</v>
      </c>
      <c r="O13" s="79"/>
    </row>
    <row r="14" spans="1:15" ht="23.25" customHeight="1">
      <c r="A14" s="30" t="s">
        <v>32</v>
      </c>
      <c r="B14" s="31"/>
      <c r="C14" s="32"/>
      <c r="D14" s="35">
        <f>164-2000</f>
        <v>-1836</v>
      </c>
      <c r="E14" s="33">
        <v>7144</v>
      </c>
      <c r="F14" s="33">
        <v>6</v>
      </c>
      <c r="G14" s="34"/>
      <c r="H14" s="33">
        <v>536</v>
      </c>
      <c r="I14" s="76">
        <f t="shared" si="0"/>
        <v>-530</v>
      </c>
      <c r="J14" s="77">
        <f t="shared" si="1"/>
        <v>-98.88059701492537</v>
      </c>
      <c r="K14" s="33">
        <v>6</v>
      </c>
      <c r="L14" s="33">
        <v>536</v>
      </c>
      <c r="M14" s="76">
        <f t="shared" si="2"/>
        <v>-530</v>
      </c>
      <c r="N14" s="77">
        <f t="shared" si="3"/>
        <v>-98.88059701492537</v>
      </c>
      <c r="O14" s="81"/>
    </row>
    <row r="15" spans="1:15" ht="23.25" customHeight="1">
      <c r="A15" s="30" t="s">
        <v>33</v>
      </c>
      <c r="B15" s="31"/>
      <c r="C15" s="32"/>
      <c r="D15" s="32">
        <v>777</v>
      </c>
      <c r="E15" s="33">
        <v>38910</v>
      </c>
      <c r="F15" s="33">
        <v>1294</v>
      </c>
      <c r="G15" s="34"/>
      <c r="H15" s="33">
        <v>2183</v>
      </c>
      <c r="I15" s="76">
        <f t="shared" si="0"/>
        <v>-889</v>
      </c>
      <c r="J15" s="77">
        <f t="shared" si="1"/>
        <v>-40.72377462207971</v>
      </c>
      <c r="K15" s="33">
        <v>1294</v>
      </c>
      <c r="L15" s="33">
        <v>2183</v>
      </c>
      <c r="M15" s="76">
        <f t="shared" si="2"/>
        <v>-889</v>
      </c>
      <c r="N15" s="77">
        <f t="shared" si="3"/>
        <v>-40.72377462207971</v>
      </c>
      <c r="O15" s="81"/>
    </row>
    <row r="16" spans="1:15" ht="24" customHeight="1">
      <c r="A16" s="30" t="s">
        <v>34</v>
      </c>
      <c r="B16" s="31"/>
      <c r="C16" s="32"/>
      <c r="D16" s="35">
        <f>68303-50000</f>
        <v>18303</v>
      </c>
      <c r="E16" s="33">
        <v>119233</v>
      </c>
      <c r="F16" s="33">
        <v>4306</v>
      </c>
      <c r="G16" s="34"/>
      <c r="H16" s="33">
        <v>8932</v>
      </c>
      <c r="I16" s="76">
        <f t="shared" si="0"/>
        <v>-4626</v>
      </c>
      <c r="J16" s="77">
        <f t="shared" si="1"/>
        <v>-51.79131213613972</v>
      </c>
      <c r="K16" s="33">
        <v>4306</v>
      </c>
      <c r="L16" s="33">
        <v>8932</v>
      </c>
      <c r="M16" s="76">
        <f t="shared" si="2"/>
        <v>-4626</v>
      </c>
      <c r="N16" s="77">
        <f t="shared" si="3"/>
        <v>-51.79131213613972</v>
      </c>
      <c r="O16" s="79"/>
    </row>
    <row r="17" spans="1:15" ht="24" customHeight="1">
      <c r="A17" s="36" t="s">
        <v>35</v>
      </c>
      <c r="B17" s="31"/>
      <c r="C17" s="37"/>
      <c r="D17" s="38">
        <v>11585</v>
      </c>
      <c r="E17" s="39">
        <v>16226</v>
      </c>
      <c r="F17" s="39">
        <v>1985</v>
      </c>
      <c r="G17" s="34"/>
      <c r="H17" s="39">
        <v>620</v>
      </c>
      <c r="I17" s="82">
        <f t="shared" si="0"/>
        <v>1365</v>
      </c>
      <c r="J17" s="77">
        <f t="shared" si="1"/>
        <v>220.16129032258064</v>
      </c>
      <c r="K17" s="39">
        <v>1985</v>
      </c>
      <c r="L17" s="39">
        <v>620</v>
      </c>
      <c r="M17" s="82">
        <f t="shared" si="2"/>
        <v>1365</v>
      </c>
      <c r="N17" s="77">
        <f t="shared" si="3"/>
        <v>220.16129032258064</v>
      </c>
      <c r="O17" s="83"/>
    </row>
    <row r="18" spans="1:15" ht="23.25" customHeight="1">
      <c r="A18" s="30" t="s">
        <v>36</v>
      </c>
      <c r="B18" s="31"/>
      <c r="C18" s="32"/>
      <c r="D18" s="32"/>
      <c r="E18" s="33">
        <v>508</v>
      </c>
      <c r="F18" s="33">
        <v>29</v>
      </c>
      <c r="G18" s="34"/>
      <c r="H18" s="33">
        <v>102</v>
      </c>
      <c r="I18" s="76">
        <f t="shared" si="0"/>
        <v>-73</v>
      </c>
      <c r="J18" s="77">
        <f t="shared" si="1"/>
        <v>-71.56862745098039</v>
      </c>
      <c r="K18" s="33">
        <v>29</v>
      </c>
      <c r="L18" s="33">
        <v>102</v>
      </c>
      <c r="M18" s="76">
        <f t="shared" si="2"/>
        <v>-73</v>
      </c>
      <c r="N18" s="77">
        <f t="shared" si="3"/>
        <v>-71.56862745098039</v>
      </c>
      <c r="O18" s="79"/>
    </row>
    <row r="19" spans="1:15" ht="23.25" customHeight="1">
      <c r="A19" s="30" t="s">
        <v>37</v>
      </c>
      <c r="B19" s="31"/>
      <c r="C19" s="32"/>
      <c r="D19" s="32"/>
      <c r="E19" s="33">
        <v>1251</v>
      </c>
      <c r="F19" s="33">
        <v>95</v>
      </c>
      <c r="G19" s="34"/>
      <c r="H19" s="33">
        <v>106</v>
      </c>
      <c r="I19" s="76">
        <f t="shared" si="0"/>
        <v>-11</v>
      </c>
      <c r="J19" s="77">
        <f t="shared" si="1"/>
        <v>-10.377358490566039</v>
      </c>
      <c r="K19" s="33">
        <v>95</v>
      </c>
      <c r="L19" s="33">
        <v>106</v>
      </c>
      <c r="M19" s="76">
        <f t="shared" si="2"/>
        <v>-11</v>
      </c>
      <c r="N19" s="77">
        <f t="shared" si="3"/>
        <v>-10.377358490566039</v>
      </c>
      <c r="O19" s="79"/>
    </row>
    <row r="20" spans="1:15" ht="23.25" customHeight="1">
      <c r="A20" s="30" t="s">
        <v>38</v>
      </c>
      <c r="B20" s="31"/>
      <c r="C20" s="32"/>
      <c r="D20" s="32"/>
      <c r="E20" s="33">
        <v>0</v>
      </c>
      <c r="F20" s="33">
        <v>0</v>
      </c>
      <c r="G20" s="34"/>
      <c r="H20" s="33">
        <v>0</v>
      </c>
      <c r="I20" s="76">
        <f t="shared" si="0"/>
        <v>0</v>
      </c>
      <c r="J20" s="77"/>
      <c r="K20" s="33">
        <v>0</v>
      </c>
      <c r="L20" s="33">
        <v>0</v>
      </c>
      <c r="M20" s="76">
        <f t="shared" si="2"/>
        <v>0</v>
      </c>
      <c r="N20" s="77"/>
      <c r="O20" s="79"/>
    </row>
    <row r="21" spans="1:15" ht="23.25" customHeight="1">
      <c r="A21" s="30" t="s">
        <v>39</v>
      </c>
      <c r="B21" s="31"/>
      <c r="C21" s="32"/>
      <c r="D21" s="32"/>
      <c r="E21" s="33">
        <v>4866</v>
      </c>
      <c r="F21" s="33">
        <v>480</v>
      </c>
      <c r="G21" s="34"/>
      <c r="H21" s="33">
        <v>41</v>
      </c>
      <c r="I21" s="76">
        <f t="shared" si="0"/>
        <v>439</v>
      </c>
      <c r="J21" s="77">
        <f t="shared" si="1"/>
        <v>1070.7317073170732</v>
      </c>
      <c r="K21" s="33">
        <v>480</v>
      </c>
      <c r="L21" s="33">
        <v>41</v>
      </c>
      <c r="M21" s="76">
        <f t="shared" si="2"/>
        <v>439</v>
      </c>
      <c r="N21" s="77">
        <f t="shared" si="3"/>
        <v>1070.7317073170732</v>
      </c>
      <c r="O21" s="79"/>
    </row>
    <row r="22" spans="1:15" ht="23.25" customHeight="1">
      <c r="A22" s="30" t="s">
        <v>40</v>
      </c>
      <c r="B22" s="31"/>
      <c r="C22" s="32"/>
      <c r="D22" s="35">
        <f>3350-7000</f>
        <v>-3650</v>
      </c>
      <c r="E22" s="33">
        <v>18068</v>
      </c>
      <c r="F22" s="33">
        <v>593</v>
      </c>
      <c r="G22" s="34"/>
      <c r="H22" s="33">
        <v>1501</v>
      </c>
      <c r="I22" s="76">
        <f t="shared" si="0"/>
        <v>-908</v>
      </c>
      <c r="J22" s="77">
        <f t="shared" si="1"/>
        <v>-60.49300466355763</v>
      </c>
      <c r="K22" s="33">
        <v>593</v>
      </c>
      <c r="L22" s="33">
        <v>1501</v>
      </c>
      <c r="M22" s="76">
        <f t="shared" si="2"/>
        <v>-908</v>
      </c>
      <c r="N22" s="77">
        <f t="shared" si="3"/>
        <v>-60.49300466355763</v>
      </c>
      <c r="O22" s="81"/>
    </row>
    <row r="23" spans="1:15" ht="23.25" customHeight="1">
      <c r="A23" s="30" t="s">
        <v>41</v>
      </c>
      <c r="B23" s="31"/>
      <c r="C23" s="32"/>
      <c r="D23" s="32"/>
      <c r="E23" s="33">
        <v>3190</v>
      </c>
      <c r="F23" s="33">
        <v>0</v>
      </c>
      <c r="G23" s="34"/>
      <c r="H23" s="33">
        <v>0</v>
      </c>
      <c r="I23" s="76">
        <f t="shared" si="0"/>
        <v>0</v>
      </c>
      <c r="J23" s="77"/>
      <c r="K23" s="33">
        <v>0</v>
      </c>
      <c r="L23" s="33">
        <v>0</v>
      </c>
      <c r="M23" s="76">
        <f t="shared" si="2"/>
        <v>0</v>
      </c>
      <c r="N23" s="77"/>
      <c r="O23" s="79"/>
    </row>
    <row r="24" spans="1:15" ht="23.25" customHeight="1">
      <c r="A24" s="30" t="s">
        <v>42</v>
      </c>
      <c r="B24" s="31"/>
      <c r="C24" s="32"/>
      <c r="D24" s="32">
        <v>115</v>
      </c>
      <c r="E24" s="33">
        <v>3253</v>
      </c>
      <c r="F24" s="33">
        <v>171</v>
      </c>
      <c r="G24" s="34"/>
      <c r="H24" s="33">
        <v>399</v>
      </c>
      <c r="I24" s="76">
        <f t="shared" si="0"/>
        <v>-228</v>
      </c>
      <c r="J24" s="77">
        <f t="shared" si="1"/>
        <v>-57.14285714285714</v>
      </c>
      <c r="K24" s="33">
        <v>171</v>
      </c>
      <c r="L24" s="33">
        <v>399</v>
      </c>
      <c r="M24" s="76">
        <f t="shared" si="2"/>
        <v>-228</v>
      </c>
      <c r="N24" s="77">
        <f t="shared" si="3"/>
        <v>-57.14285714285714</v>
      </c>
      <c r="O24" s="79"/>
    </row>
    <row r="25" spans="1:15" ht="23.25" customHeight="1">
      <c r="A25" s="30" t="s">
        <v>43</v>
      </c>
      <c r="B25" s="31"/>
      <c r="C25" s="40"/>
      <c r="D25" s="41">
        <v>-1100</v>
      </c>
      <c r="E25" s="33">
        <v>2400</v>
      </c>
      <c r="F25" s="33">
        <v>0</v>
      </c>
      <c r="G25" s="34"/>
      <c r="H25" s="33">
        <v>0</v>
      </c>
      <c r="I25" s="76">
        <f t="shared" si="0"/>
        <v>0</v>
      </c>
      <c r="J25" s="77"/>
      <c r="K25" s="33">
        <v>0</v>
      </c>
      <c r="L25" s="33">
        <v>0</v>
      </c>
      <c r="M25" s="76">
        <f t="shared" si="2"/>
        <v>0</v>
      </c>
      <c r="N25" s="77"/>
      <c r="O25" s="79"/>
    </row>
    <row r="26" spans="1:15" ht="23.25" customHeight="1">
      <c r="A26" s="30" t="s">
        <v>44</v>
      </c>
      <c r="B26" s="31"/>
      <c r="C26" s="40"/>
      <c r="D26" s="41">
        <v>-84</v>
      </c>
      <c r="E26" s="33">
        <v>100</v>
      </c>
      <c r="F26" s="33">
        <v>0</v>
      </c>
      <c r="G26" s="34"/>
      <c r="H26" s="33">
        <v>0</v>
      </c>
      <c r="I26" s="76">
        <f t="shared" si="0"/>
        <v>0</v>
      </c>
      <c r="J26" s="77"/>
      <c r="K26" s="33">
        <v>0</v>
      </c>
      <c r="L26" s="33">
        <v>0</v>
      </c>
      <c r="M26" s="76">
        <f t="shared" si="2"/>
        <v>0</v>
      </c>
      <c r="N26" s="77"/>
      <c r="O26" s="79"/>
    </row>
    <row r="27" spans="1:15" ht="23.25" customHeight="1">
      <c r="A27" s="30" t="s">
        <v>45</v>
      </c>
      <c r="B27" s="31"/>
      <c r="C27" s="40"/>
      <c r="D27" s="40"/>
      <c r="E27" s="33">
        <v>0</v>
      </c>
      <c r="F27" s="33">
        <v>0</v>
      </c>
      <c r="G27" s="34"/>
      <c r="H27" s="33">
        <v>0</v>
      </c>
      <c r="I27" s="76">
        <f t="shared" si="0"/>
        <v>0</v>
      </c>
      <c r="J27" s="77"/>
      <c r="K27" s="33">
        <v>0</v>
      </c>
      <c r="L27" s="33">
        <v>0</v>
      </c>
      <c r="M27" s="76">
        <f t="shared" si="2"/>
        <v>0</v>
      </c>
      <c r="N27" s="77"/>
      <c r="O27" s="79"/>
    </row>
    <row r="28" spans="1:15" s="1" customFormat="1" ht="23.25" customHeight="1">
      <c r="A28" s="30" t="s">
        <v>46</v>
      </c>
      <c r="B28" s="31"/>
      <c r="C28" s="40"/>
      <c r="D28" s="40"/>
      <c r="E28" s="33">
        <v>47350</v>
      </c>
      <c r="F28" s="33">
        <v>16</v>
      </c>
      <c r="G28" s="34"/>
      <c r="H28" s="33">
        <v>186</v>
      </c>
      <c r="I28" s="76">
        <f t="shared" si="0"/>
        <v>-170</v>
      </c>
      <c r="J28" s="77">
        <f aca="true" t="shared" si="4" ref="J28:J33">I28/H28*100</f>
        <v>-91.39784946236558</v>
      </c>
      <c r="K28" s="33">
        <v>16</v>
      </c>
      <c r="L28" s="33">
        <v>186</v>
      </c>
      <c r="M28" s="76">
        <f t="shared" si="2"/>
        <v>-170</v>
      </c>
      <c r="N28" s="77">
        <f t="shared" si="3"/>
        <v>-91.39784946236558</v>
      </c>
      <c r="O28" s="79"/>
    </row>
    <row r="29" spans="1:15" s="1" customFormat="1" ht="23.25" customHeight="1">
      <c r="A29" s="42" t="s">
        <v>47</v>
      </c>
      <c r="B29" s="43">
        <f>SUM(B6:B28)</f>
        <v>0</v>
      </c>
      <c r="C29" s="44">
        <f>SUM(C6:C28)</f>
        <v>0</v>
      </c>
      <c r="D29" s="44">
        <f>SUM(D6:D28)</f>
        <v>91392</v>
      </c>
      <c r="E29" s="45">
        <f>SUM(E6:E28)</f>
        <v>913704</v>
      </c>
      <c r="F29" s="44">
        <f>SUM(F6:F28)</f>
        <v>162503</v>
      </c>
      <c r="G29" s="46" t="e">
        <f>F29/B29*100</f>
        <v>#DIV/0!</v>
      </c>
      <c r="H29" s="45">
        <f>SUM(H6:H28)</f>
        <v>178101</v>
      </c>
      <c r="I29" s="44">
        <f t="shared" si="0"/>
        <v>-15598</v>
      </c>
      <c r="J29" s="84">
        <f t="shared" si="4"/>
        <v>-8.757951948613426</v>
      </c>
      <c r="K29" s="44">
        <f>SUM(K6:K28)</f>
        <v>162503</v>
      </c>
      <c r="L29" s="44">
        <f>SUM(L6:L28)</f>
        <v>178101</v>
      </c>
      <c r="M29" s="44">
        <f t="shared" si="2"/>
        <v>-15598</v>
      </c>
      <c r="N29" s="84">
        <f t="shared" si="3"/>
        <v>-8.757951948613426</v>
      </c>
      <c r="O29" s="85"/>
    </row>
    <row r="30" spans="1:15" ht="23.25" customHeight="1">
      <c r="A30" s="47" t="s">
        <v>48</v>
      </c>
      <c r="B30" s="43"/>
      <c r="C30" s="40"/>
      <c r="D30" s="40">
        <v>121800</v>
      </c>
      <c r="E30" s="33">
        <v>192576</v>
      </c>
      <c r="F30" s="44">
        <v>5223</v>
      </c>
      <c r="G30" s="46"/>
      <c r="H30" s="44">
        <v>62868</v>
      </c>
      <c r="I30" s="44">
        <f t="shared" si="0"/>
        <v>-57645</v>
      </c>
      <c r="J30" s="84">
        <f t="shared" si="4"/>
        <v>-91.6921168161863</v>
      </c>
      <c r="K30" s="44">
        <v>5223</v>
      </c>
      <c r="L30" s="44">
        <v>62868</v>
      </c>
      <c r="M30" s="44">
        <f t="shared" si="2"/>
        <v>-57645</v>
      </c>
      <c r="N30" s="84">
        <f t="shared" si="3"/>
        <v>-91.6921168161863</v>
      </c>
      <c r="O30" s="86"/>
    </row>
    <row r="31" spans="1:15" ht="23.25" customHeight="1">
      <c r="A31" s="48" t="s">
        <v>49</v>
      </c>
      <c r="B31" s="43"/>
      <c r="C31" s="49"/>
      <c r="D31" s="49"/>
      <c r="E31" s="50">
        <v>963</v>
      </c>
      <c r="F31" s="51">
        <v>0</v>
      </c>
      <c r="G31" s="46"/>
      <c r="H31" s="51">
        <v>239</v>
      </c>
      <c r="I31" s="44">
        <f t="shared" si="0"/>
        <v>-239</v>
      </c>
      <c r="J31" s="84">
        <f t="shared" si="4"/>
        <v>-100</v>
      </c>
      <c r="K31" s="51">
        <v>0</v>
      </c>
      <c r="L31" s="51">
        <v>239</v>
      </c>
      <c r="M31" s="44">
        <f t="shared" si="2"/>
        <v>-239</v>
      </c>
      <c r="N31" s="84">
        <f t="shared" si="3"/>
        <v>-100</v>
      </c>
      <c r="O31" s="87"/>
    </row>
    <row r="32" spans="1:15" ht="23.25" customHeight="1">
      <c r="A32" s="48" t="s">
        <v>50</v>
      </c>
      <c r="B32" s="43"/>
      <c r="C32" s="49"/>
      <c r="D32" s="49"/>
      <c r="E32" s="50"/>
      <c r="F32" s="51">
        <v>0</v>
      </c>
      <c r="G32" s="46"/>
      <c r="H32" s="51">
        <v>0</v>
      </c>
      <c r="I32" s="44">
        <f t="shared" si="0"/>
        <v>0</v>
      </c>
      <c r="J32" s="84"/>
      <c r="K32" s="51">
        <v>0</v>
      </c>
      <c r="L32" s="51">
        <v>0</v>
      </c>
      <c r="M32" s="44">
        <f t="shared" si="2"/>
        <v>0</v>
      </c>
      <c r="N32" s="84"/>
      <c r="O32" s="87"/>
    </row>
    <row r="33" spans="1:15" ht="23.25" customHeight="1">
      <c r="A33" s="52" t="s">
        <v>51</v>
      </c>
      <c r="B33" s="53">
        <f>B29+B30+B31+B32</f>
        <v>0</v>
      </c>
      <c r="C33" s="54">
        <f>C29+C30+C31</f>
        <v>0</v>
      </c>
      <c r="D33" s="54">
        <f>D29+D30+D31</f>
        <v>213192</v>
      </c>
      <c r="E33" s="54">
        <f>E29+E30+E31</f>
        <v>1107243</v>
      </c>
      <c r="F33" s="54">
        <f>F29+F30+F31+F32</f>
        <v>167726</v>
      </c>
      <c r="G33" s="46" t="e">
        <f>F33/B33*100</f>
        <v>#DIV/0!</v>
      </c>
      <c r="H33" s="55">
        <f>H29+H30+H31+H32</f>
        <v>241208</v>
      </c>
      <c r="I33" s="55">
        <f t="shared" si="0"/>
        <v>-73482</v>
      </c>
      <c r="J33" s="88">
        <f t="shared" si="4"/>
        <v>-30.464163709329707</v>
      </c>
      <c r="K33" s="55">
        <f>K29+K30+K31+K32</f>
        <v>167726</v>
      </c>
      <c r="L33" s="55">
        <f>L29+L30+L31+L32</f>
        <v>241208</v>
      </c>
      <c r="M33" s="55">
        <f t="shared" si="2"/>
        <v>-73482</v>
      </c>
      <c r="N33" s="88">
        <f t="shared" si="3"/>
        <v>-30.464163709329707</v>
      </c>
      <c r="O33" s="89"/>
    </row>
    <row r="34" spans="1:8" ht="14.25">
      <c r="A34" s="97"/>
      <c r="B34" s="97"/>
      <c r="C34" s="97"/>
      <c r="D34" s="97"/>
      <c r="E34" s="97"/>
      <c r="F34" s="97"/>
      <c r="G34" s="97"/>
      <c r="H34" s="97"/>
    </row>
    <row r="35" spans="1:14" s="2" customFormat="1" ht="14.25">
      <c r="A35" s="56"/>
      <c r="E35" s="57"/>
      <c r="F35" s="57"/>
      <c r="J35" s="90"/>
      <c r="K35" s="91"/>
      <c r="L35" s="91"/>
      <c r="M35" s="92"/>
      <c r="N35" s="90"/>
    </row>
    <row r="39" spans="1:14" ht="12.75" customHeight="1">
      <c r="A39" s="58"/>
      <c r="B39" s="59"/>
      <c r="C39" s="58"/>
      <c r="D39" s="58"/>
      <c r="E39" s="60"/>
      <c r="G39" s="60"/>
      <c r="H39" s="61"/>
      <c r="I39" s="61"/>
      <c r="J39" s="93"/>
      <c r="K39" s="61"/>
      <c r="L39" s="61"/>
      <c r="M39" s="61"/>
      <c r="N39" s="93"/>
    </row>
    <row r="40" spans="1:14" ht="14.25">
      <c r="A40" s="62"/>
      <c r="B40" s="63"/>
      <c r="N40" s="94"/>
    </row>
    <row r="41" spans="3:14" ht="14.25">
      <c r="C41" s="64"/>
      <c r="D41" s="64"/>
      <c r="E41" s="65"/>
      <c r="F41" s="65"/>
      <c r="G41" s="65"/>
      <c r="H41" s="66"/>
      <c r="I41" s="66"/>
      <c r="J41" s="95"/>
      <c r="K41" s="66"/>
      <c r="L41" s="66"/>
      <c r="M41" s="66"/>
      <c r="N41" s="95"/>
    </row>
    <row r="42" spans="1:14" ht="14.25">
      <c r="A42" s="64"/>
      <c r="B42" s="67"/>
      <c r="C42" s="64"/>
      <c r="D42" s="64"/>
      <c r="E42" s="65"/>
      <c r="F42" s="65"/>
      <c r="G42" s="65"/>
      <c r="H42" s="66"/>
      <c r="I42" s="66"/>
      <c r="J42" s="95"/>
      <c r="K42" s="66"/>
      <c r="L42" s="66"/>
      <c r="M42" s="66"/>
      <c r="N42" s="95"/>
    </row>
    <row r="43" spans="3:14" ht="14.25">
      <c r="C43" s="64"/>
      <c r="D43" s="64"/>
      <c r="E43" s="65"/>
      <c r="F43" s="65"/>
      <c r="G43" s="65"/>
      <c r="H43" s="66"/>
      <c r="I43" s="66"/>
      <c r="J43" s="95"/>
      <c r="K43" s="66"/>
      <c r="L43" s="66"/>
      <c r="M43" s="66"/>
      <c r="N43" s="95"/>
    </row>
    <row r="76" spans="2:14" ht="14.25">
      <c r="B76" s="3"/>
      <c r="F76" s="3"/>
      <c r="G76" s="3"/>
      <c r="H76" s="3"/>
      <c r="I76" s="3"/>
      <c r="M76" s="3"/>
      <c r="N76" s="94"/>
    </row>
  </sheetData>
  <sheetProtection/>
  <mergeCells count="3">
    <mergeCell ref="A1:O1"/>
    <mergeCell ref="A34:H34"/>
    <mergeCell ref="C3:E4"/>
  </mergeCells>
  <printOptions horizontalCentered="1" verticalCentered="1"/>
  <pageMargins left="0.35433070866141736" right="0.2362204724409449" top="0.4724409448818898" bottom="0.15748031496062992" header="0.11811023622047245" footer="0.2362204724409449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陈伟冰</dc:creator>
  <cp:keywords/>
  <dc:description/>
  <cp:lastModifiedBy>deel</cp:lastModifiedBy>
  <cp:lastPrinted>2023-09-05T08:38:36Z</cp:lastPrinted>
  <dcterms:created xsi:type="dcterms:W3CDTF">1996-12-17T01:32:42Z</dcterms:created>
  <dcterms:modified xsi:type="dcterms:W3CDTF">2024-03-27T01:43:24Z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E01B78F238E34A12A6F79BCB15A16CA6</vt:lpwstr>
  </property>
</Properties>
</file>