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0月份" sheetId="4" r:id="rId1"/>
  </sheets>
  <calcPr calcId="144525"/>
</workbook>
</file>

<file path=xl/sharedStrings.xml><?xml version="1.0" encoding="utf-8"?>
<sst xmlns="http://schemas.openxmlformats.org/spreadsheetml/2006/main" count="66" uniqueCount="53">
  <si>
    <t xml:space="preserve"> 陆 丰 市 2023 年 10 月 财 政 预 算 支 出 完 成 情 况 表</t>
  </si>
  <si>
    <t xml:space="preserve"> 单位：万元</t>
  </si>
  <si>
    <t>年 初</t>
  </si>
  <si>
    <t>年度预算计划</t>
  </si>
  <si>
    <t>累计</t>
  </si>
  <si>
    <t>占年</t>
  </si>
  <si>
    <t>上年</t>
  </si>
  <si>
    <t>比上年</t>
  </si>
  <si>
    <t>本月</t>
  </si>
  <si>
    <t>支  出 项  目</t>
  </si>
  <si>
    <t>预 算</t>
  </si>
  <si>
    <t>完成</t>
  </si>
  <si>
    <t>预算</t>
  </si>
  <si>
    <t>同期</t>
  </si>
  <si>
    <t>同期增</t>
  </si>
  <si>
    <t>同月</t>
  </si>
  <si>
    <t>同月增</t>
  </si>
  <si>
    <t>备    注</t>
  </si>
  <si>
    <t>数</t>
  </si>
  <si>
    <t>上年结转</t>
  </si>
  <si>
    <t>上级补助</t>
  </si>
  <si>
    <t>本级安排</t>
  </si>
  <si>
    <t>%</t>
  </si>
  <si>
    <t>减额</t>
  </si>
  <si>
    <t>(减)%</t>
  </si>
  <si>
    <t>201、一般公共服务支出</t>
  </si>
  <si>
    <t>203、国防支出</t>
  </si>
  <si>
    <t>204、公共安全支出</t>
  </si>
  <si>
    <t>205、教育支出</t>
  </si>
  <si>
    <t>206、科学技术支出</t>
  </si>
  <si>
    <t>207、文化体育与传媒支出</t>
  </si>
  <si>
    <t>208、社会保障和就业支出</t>
  </si>
  <si>
    <t>210、卫生健康支出</t>
  </si>
  <si>
    <t>211、节能环保支出</t>
  </si>
  <si>
    <t>212、城乡社区支出</t>
  </si>
  <si>
    <t>213、农林水支出</t>
  </si>
  <si>
    <t>214、交通运输支出</t>
  </si>
  <si>
    <t>215、资源勘探工业信息等支出</t>
  </si>
  <si>
    <t>216、商业服务业等支出</t>
  </si>
  <si>
    <t>217、金融支出</t>
  </si>
  <si>
    <t>220、自然资源海洋气象等支出</t>
  </si>
  <si>
    <t>221、住房保障支出</t>
  </si>
  <si>
    <t>222、粮油物资储备支出</t>
  </si>
  <si>
    <t>224、灾害防治及应急管理支出</t>
  </si>
  <si>
    <t>232、债务付息支出</t>
  </si>
  <si>
    <t>233、债务发行费用支出</t>
  </si>
  <si>
    <t>227、预备费</t>
  </si>
  <si>
    <t>229、其他支出</t>
  </si>
  <si>
    <t>一、一般公共预算支出合计</t>
  </si>
  <si>
    <t>二、政府性基金预算支出</t>
  </si>
  <si>
    <t>三、国有资本经营支出</t>
  </si>
  <si>
    <t>四、债务还本支出</t>
  </si>
  <si>
    <t>支出合计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</si>
</sst>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0.00_);[Red]\(0.00\)"/>
    <numFmt numFmtId="178" formatCode="#,##0_ "/>
    <numFmt numFmtId="179" formatCode="0.0_ "/>
    <numFmt numFmtId="180" formatCode="#,##0.00_ "/>
    <numFmt numFmtId="181" formatCode="#,##0.0_);[Red]\(#,##0.0\)"/>
    <numFmt numFmtId="182" formatCode="0_);[Red]\(0\)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6" applyNumberFormat="0" applyAlignment="0" applyProtection="0">
      <alignment vertical="center"/>
    </xf>
    <xf numFmtId="0" fontId="17" fillId="4" borderId="27" applyNumberFormat="0" applyAlignment="0" applyProtection="0">
      <alignment vertical="center"/>
    </xf>
    <xf numFmtId="0" fontId="18" fillId="4" borderId="26" applyNumberFormat="0" applyAlignment="0" applyProtection="0">
      <alignment vertical="center"/>
    </xf>
    <xf numFmtId="0" fontId="19" fillId="5" borderId="28" applyNumberForma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176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177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/>
    <xf numFmtId="179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left"/>
    </xf>
    <xf numFmtId="177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78" fontId="2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78" fontId="2" fillId="0" borderId="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7" fontId="2" fillId="0" borderId="8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78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176" fontId="2" fillId="0" borderId="8" xfId="0" applyNumberFormat="1" applyFont="1" applyFill="1" applyBorder="1" applyAlignment="1"/>
    <xf numFmtId="180" fontId="2" fillId="0" borderId="10" xfId="0" applyNumberFormat="1" applyFont="1" applyFill="1" applyBorder="1" applyAlignment="1"/>
    <xf numFmtId="176" fontId="2" fillId="0" borderId="10" xfId="0" applyNumberFormat="1" applyFont="1" applyFill="1" applyBorder="1" applyAlignment="1"/>
    <xf numFmtId="181" fontId="2" fillId="0" borderId="10" xfId="0" applyNumberFormat="1" applyFont="1" applyFill="1" applyBorder="1" applyAlignment="1"/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1" fillId="0" borderId="9" xfId="0" applyFont="1" applyFill="1" applyBorder="1" applyAlignment="1">
      <alignment horizontal="left"/>
    </xf>
    <xf numFmtId="176" fontId="1" fillId="0" borderId="8" xfId="0" applyNumberFormat="1" applyFont="1" applyFill="1" applyBorder="1" applyAlignment="1"/>
    <xf numFmtId="178" fontId="1" fillId="0" borderId="10" xfId="0" applyNumberFormat="1" applyFont="1" applyFill="1" applyBorder="1" applyAlignment="1"/>
    <xf numFmtId="176" fontId="1" fillId="0" borderId="10" xfId="0" applyNumberFormat="1" applyFont="1" applyFill="1" applyBorder="1" applyAlignment="1"/>
    <xf numFmtId="181" fontId="1" fillId="0" borderId="10" xfId="0" applyNumberFormat="1" applyFont="1" applyFill="1" applyBorder="1" applyAlignment="1"/>
    <xf numFmtId="0" fontId="1" fillId="0" borderId="9" xfId="0" applyFont="1" applyFill="1" applyBorder="1" applyAlignment="1"/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176" fontId="2" fillId="0" borderId="12" xfId="0" applyNumberFormat="1" applyFont="1" applyFill="1" applyBorder="1" applyAlignment="1"/>
    <xf numFmtId="176" fontId="1" fillId="0" borderId="12" xfId="0" applyNumberFormat="1" applyFont="1" applyFill="1" applyBorder="1" applyAlignment="1"/>
    <xf numFmtId="0" fontId="1" fillId="0" borderId="13" xfId="0" applyFont="1" applyFill="1" applyBorder="1" applyAlignment="1">
      <alignment horizontal="center"/>
    </xf>
    <xf numFmtId="176" fontId="1" fillId="0" borderId="14" xfId="0" applyNumberFormat="1" applyFont="1" applyFill="1" applyBorder="1" applyAlignment="1"/>
    <xf numFmtId="176" fontId="1" fillId="0" borderId="15" xfId="0" applyNumberFormat="1" applyFont="1" applyFill="1" applyBorder="1" applyAlignment="1"/>
    <xf numFmtId="178" fontId="1" fillId="0" borderId="15" xfId="0" applyNumberFormat="1" applyFont="1" applyFill="1" applyBorder="1" applyAlignment="1"/>
    <xf numFmtId="0" fontId="2" fillId="0" borderId="16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/>
    <xf numFmtId="43" fontId="2" fillId="0" borderId="0" xfId="1" applyFont="1" applyFill="1" applyBorder="1"/>
    <xf numFmtId="179" fontId="5" fillId="0" borderId="0" xfId="0" applyNumberFormat="1" applyFont="1" applyFill="1" applyBorder="1" applyAlignment="1"/>
    <xf numFmtId="179" fontId="2" fillId="0" borderId="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9" fontId="2" fillId="0" borderId="5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79" fontId="2" fillId="0" borderId="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8" fontId="2" fillId="0" borderId="10" xfId="0" applyNumberFormat="1" applyFont="1" applyFill="1" applyBorder="1" applyAlignment="1"/>
    <xf numFmtId="179" fontId="2" fillId="0" borderId="10" xfId="0" applyNumberFormat="1" applyFont="1" applyFill="1" applyBorder="1" applyAlignment="1"/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/>
    <xf numFmtId="0" fontId="7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/>
    <xf numFmtId="182" fontId="1" fillId="0" borderId="22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179" fontId="2" fillId="0" borderId="0" xfId="0" applyNumberFormat="1" applyFont="1" applyFill="1" applyBorder="1" applyAlignment="1">
      <alignment horizontal="righ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6"/>
  <sheetViews>
    <sheetView tabSelected="1" zoomScaleSheetLayoutView="60" workbookViewId="0">
      <pane xSplit="1" ySplit="5" topLeftCell="B6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4.25"/>
  <cols>
    <col min="1" max="1" width="31.1" style="4" customWidth="1"/>
    <col min="2" max="2" width="12.5" style="5" customWidth="1"/>
    <col min="3" max="3" width="11.6" style="4" hidden="1" customWidth="1"/>
    <col min="4" max="4" width="12.1" style="4" hidden="1" customWidth="1"/>
    <col min="5" max="5" width="12.4" style="3" hidden="1" customWidth="1"/>
    <col min="6" max="6" width="14" style="3" customWidth="1"/>
    <col min="7" max="7" width="14.6" style="3" customWidth="1"/>
    <col min="8" max="9" width="14" style="6" customWidth="1"/>
    <col min="10" max="10" width="14" style="7" customWidth="1"/>
    <col min="11" max="13" width="14" style="6" customWidth="1"/>
    <col min="14" max="14" width="15.9" style="7" customWidth="1"/>
    <col min="15" max="15" width="29.9" style="4" customWidth="1"/>
    <col min="16" max="16384" width="9" style="4"/>
  </cols>
  <sheetData>
    <row r="1" ht="31.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19.5" spans="1:15">
      <c r="A2" s="9">
        <v>45230</v>
      </c>
      <c r="B2" s="10"/>
      <c r="N2" s="59"/>
      <c r="O2" s="36" t="s">
        <v>1</v>
      </c>
    </row>
    <row r="3" ht="17.1" customHeight="1" spans="1:15">
      <c r="A3" s="11"/>
      <c r="B3" s="12" t="s">
        <v>2</v>
      </c>
      <c r="C3" s="13" t="s">
        <v>3</v>
      </c>
      <c r="D3" s="13"/>
      <c r="E3" s="13"/>
      <c r="F3" s="14" t="s">
        <v>4</v>
      </c>
      <c r="G3" s="15" t="s">
        <v>5</v>
      </c>
      <c r="H3" s="16" t="s">
        <v>6</v>
      </c>
      <c r="I3" s="16" t="s">
        <v>7</v>
      </c>
      <c r="J3" s="60" t="s">
        <v>7</v>
      </c>
      <c r="K3" s="16" t="s">
        <v>8</v>
      </c>
      <c r="L3" s="16" t="s">
        <v>6</v>
      </c>
      <c r="M3" s="16" t="s">
        <v>7</v>
      </c>
      <c r="N3" s="60" t="s">
        <v>7</v>
      </c>
      <c r="O3" s="61"/>
    </row>
    <row r="4" ht="17.1" customHeight="1" spans="1:15">
      <c r="A4" s="17" t="s">
        <v>9</v>
      </c>
      <c r="B4" s="18" t="s">
        <v>10</v>
      </c>
      <c r="C4" s="19"/>
      <c r="D4" s="19"/>
      <c r="E4" s="19"/>
      <c r="F4" s="20" t="s">
        <v>11</v>
      </c>
      <c r="G4" s="21" t="s">
        <v>12</v>
      </c>
      <c r="H4" s="22" t="s">
        <v>13</v>
      </c>
      <c r="I4" s="22" t="s">
        <v>14</v>
      </c>
      <c r="J4" s="62" t="s">
        <v>14</v>
      </c>
      <c r="K4" s="22" t="s">
        <v>11</v>
      </c>
      <c r="L4" s="22" t="s">
        <v>15</v>
      </c>
      <c r="M4" s="22" t="s">
        <v>16</v>
      </c>
      <c r="N4" s="62" t="s">
        <v>16</v>
      </c>
      <c r="O4" s="63" t="s">
        <v>17</v>
      </c>
    </row>
    <row r="5" ht="17.1" customHeight="1" spans="1:15">
      <c r="A5" s="23"/>
      <c r="B5" s="24" t="s">
        <v>18</v>
      </c>
      <c r="C5" s="25" t="s">
        <v>19</v>
      </c>
      <c r="D5" s="25" t="s">
        <v>20</v>
      </c>
      <c r="E5" s="26" t="s">
        <v>21</v>
      </c>
      <c r="F5" s="27" t="s">
        <v>18</v>
      </c>
      <c r="G5" s="28" t="s">
        <v>22</v>
      </c>
      <c r="H5" s="29" t="s">
        <v>11</v>
      </c>
      <c r="I5" s="29" t="s">
        <v>23</v>
      </c>
      <c r="J5" s="64" t="s">
        <v>24</v>
      </c>
      <c r="K5" s="29" t="s">
        <v>18</v>
      </c>
      <c r="L5" s="29" t="s">
        <v>11</v>
      </c>
      <c r="M5" s="29" t="s">
        <v>23</v>
      </c>
      <c r="N5" s="64" t="s">
        <v>24</v>
      </c>
      <c r="O5" s="65"/>
    </row>
    <row r="6" ht="23.25" customHeight="1" spans="1:17">
      <c r="A6" s="30" t="s">
        <v>25</v>
      </c>
      <c r="B6" s="31">
        <f t="shared" ref="B6:B19" si="0">C6+D6+E6</f>
        <v>69094</v>
      </c>
      <c r="C6" s="32"/>
      <c r="D6" s="32"/>
      <c r="E6" s="31">
        <v>69094</v>
      </c>
      <c r="F6" s="33">
        <v>62726</v>
      </c>
      <c r="G6" s="34">
        <f t="shared" ref="G6:G19" si="1">F6/B6*100</f>
        <v>90.7835702087012</v>
      </c>
      <c r="H6" s="33">
        <v>58641</v>
      </c>
      <c r="I6" s="66">
        <f t="shared" ref="I6:I26" si="2">F6-H6</f>
        <v>4085</v>
      </c>
      <c r="J6" s="67">
        <f t="shared" ref="J6:J26" si="3">I6/H6*100</f>
        <v>6.96611585750584</v>
      </c>
      <c r="K6" s="66">
        <v>2943</v>
      </c>
      <c r="L6" s="66">
        <v>2410</v>
      </c>
      <c r="M6" s="66">
        <f t="shared" ref="M6:M25" si="4">K6-L6</f>
        <v>533</v>
      </c>
      <c r="N6" s="67">
        <f t="shared" ref="N6:N22" si="5">M6/L6*100</f>
        <v>22.1161825726141</v>
      </c>
      <c r="O6" s="68"/>
      <c r="P6" s="3"/>
      <c r="Q6" s="58"/>
    </row>
    <row r="7" ht="23.25" customHeight="1" spans="1:17">
      <c r="A7" s="30" t="s">
        <v>26</v>
      </c>
      <c r="B7" s="31"/>
      <c r="C7" s="32"/>
      <c r="D7" s="32"/>
      <c r="E7" s="31"/>
      <c r="F7" s="33">
        <v>10</v>
      </c>
      <c r="G7" s="34"/>
      <c r="H7" s="33">
        <v>132</v>
      </c>
      <c r="I7" s="66">
        <f t="shared" si="2"/>
        <v>-122</v>
      </c>
      <c r="J7" s="67">
        <f t="shared" si="3"/>
        <v>-92.4242424242424</v>
      </c>
      <c r="K7" s="66">
        <v>10</v>
      </c>
      <c r="L7" s="66"/>
      <c r="M7" s="66">
        <f t="shared" si="4"/>
        <v>10</v>
      </c>
      <c r="N7" s="67"/>
      <c r="O7" s="69"/>
      <c r="P7" s="3"/>
      <c r="Q7" s="58"/>
    </row>
    <row r="8" ht="23.25" customHeight="1" spans="1:17">
      <c r="A8" s="30" t="s">
        <v>27</v>
      </c>
      <c r="B8" s="31">
        <f t="shared" si="0"/>
        <v>57703</v>
      </c>
      <c r="C8" s="32"/>
      <c r="D8" s="32"/>
      <c r="E8" s="31">
        <v>57703</v>
      </c>
      <c r="F8" s="33">
        <v>48294</v>
      </c>
      <c r="G8" s="34">
        <f t="shared" si="1"/>
        <v>83.6940886955617</v>
      </c>
      <c r="H8" s="33">
        <v>33936</v>
      </c>
      <c r="I8" s="66">
        <f t="shared" si="2"/>
        <v>14358</v>
      </c>
      <c r="J8" s="67">
        <f t="shared" si="3"/>
        <v>42.3090523338048</v>
      </c>
      <c r="K8" s="66">
        <v>2773</v>
      </c>
      <c r="L8" s="66">
        <v>3302</v>
      </c>
      <c r="M8" s="66">
        <f t="shared" si="4"/>
        <v>-529</v>
      </c>
      <c r="N8" s="67">
        <f t="shared" si="5"/>
        <v>-16.0205935796487</v>
      </c>
      <c r="O8" s="69"/>
      <c r="P8" s="3"/>
      <c r="Q8" s="58"/>
    </row>
    <row r="9" ht="23.25" customHeight="1" spans="1:17">
      <c r="A9" s="30" t="s">
        <v>28</v>
      </c>
      <c r="B9" s="31">
        <f t="shared" si="0"/>
        <v>223608</v>
      </c>
      <c r="C9" s="32"/>
      <c r="D9" s="32"/>
      <c r="E9" s="31">
        <v>223608</v>
      </c>
      <c r="F9" s="33">
        <v>140572</v>
      </c>
      <c r="G9" s="34">
        <f t="shared" si="1"/>
        <v>62.8653715430575</v>
      </c>
      <c r="H9" s="33">
        <v>155540</v>
      </c>
      <c r="I9" s="66">
        <f t="shared" si="2"/>
        <v>-14968</v>
      </c>
      <c r="J9" s="67">
        <f t="shared" si="3"/>
        <v>-9.62324803908962</v>
      </c>
      <c r="K9" s="66">
        <v>22313</v>
      </c>
      <c r="L9" s="66">
        <v>13038</v>
      </c>
      <c r="M9" s="66">
        <f t="shared" si="4"/>
        <v>9275</v>
      </c>
      <c r="N9" s="67">
        <f t="shared" si="5"/>
        <v>71.1382113821138</v>
      </c>
      <c r="O9" s="70"/>
      <c r="P9" s="3"/>
      <c r="Q9" s="58"/>
    </row>
    <row r="10" ht="23.25" customHeight="1" spans="1:17">
      <c r="A10" s="30" t="s">
        <v>29</v>
      </c>
      <c r="B10" s="31">
        <f t="shared" si="0"/>
        <v>1988</v>
      </c>
      <c r="C10" s="32"/>
      <c r="D10" s="32"/>
      <c r="E10" s="31">
        <v>1988</v>
      </c>
      <c r="F10" s="33">
        <v>805</v>
      </c>
      <c r="G10" s="34">
        <f t="shared" si="1"/>
        <v>40.4929577464789</v>
      </c>
      <c r="H10" s="33">
        <v>6868</v>
      </c>
      <c r="I10" s="66">
        <f t="shared" si="2"/>
        <v>-6063</v>
      </c>
      <c r="J10" s="67">
        <f t="shared" si="3"/>
        <v>-88.2789749563192</v>
      </c>
      <c r="K10" s="66">
        <v>16</v>
      </c>
      <c r="L10" s="66">
        <v>3</v>
      </c>
      <c r="M10" s="66">
        <f t="shared" si="4"/>
        <v>13</v>
      </c>
      <c r="N10" s="67">
        <f t="shared" si="5"/>
        <v>433.333333333333</v>
      </c>
      <c r="O10" s="70"/>
      <c r="P10" s="3"/>
      <c r="Q10" s="58"/>
    </row>
    <row r="11" ht="23.25" customHeight="1" spans="1:17">
      <c r="A11" s="30" t="s">
        <v>30</v>
      </c>
      <c r="B11" s="31">
        <f t="shared" si="0"/>
        <v>14845</v>
      </c>
      <c r="C11" s="32"/>
      <c r="D11" s="32"/>
      <c r="E11" s="31">
        <v>14845</v>
      </c>
      <c r="F11" s="33">
        <v>4034</v>
      </c>
      <c r="G11" s="34">
        <f t="shared" si="1"/>
        <v>27.1741327046144</v>
      </c>
      <c r="H11" s="33">
        <v>4299</v>
      </c>
      <c r="I11" s="66">
        <f t="shared" si="2"/>
        <v>-265</v>
      </c>
      <c r="J11" s="67">
        <f t="shared" si="3"/>
        <v>-6.16422423819493</v>
      </c>
      <c r="K11" s="66">
        <v>406</v>
      </c>
      <c r="L11" s="66">
        <v>278</v>
      </c>
      <c r="M11" s="66">
        <f t="shared" si="4"/>
        <v>128</v>
      </c>
      <c r="N11" s="67">
        <f t="shared" si="5"/>
        <v>46.0431654676259</v>
      </c>
      <c r="O11" s="69"/>
      <c r="P11" s="3"/>
      <c r="Q11" s="58"/>
    </row>
    <row r="12" ht="23.25" customHeight="1" spans="1:17">
      <c r="A12" s="30" t="s">
        <v>31</v>
      </c>
      <c r="B12" s="31">
        <f t="shared" si="0"/>
        <v>182612</v>
      </c>
      <c r="C12" s="32"/>
      <c r="D12" s="32"/>
      <c r="E12" s="31">
        <v>182612</v>
      </c>
      <c r="F12" s="33">
        <v>125726</v>
      </c>
      <c r="G12" s="34">
        <f t="shared" si="1"/>
        <v>68.8487065472149</v>
      </c>
      <c r="H12" s="33">
        <v>132598</v>
      </c>
      <c r="I12" s="66">
        <f t="shared" si="2"/>
        <v>-6872</v>
      </c>
      <c r="J12" s="67">
        <f t="shared" si="3"/>
        <v>-5.18258193939577</v>
      </c>
      <c r="K12" s="66">
        <v>9159</v>
      </c>
      <c r="L12" s="66">
        <v>3822</v>
      </c>
      <c r="M12" s="66">
        <f t="shared" si="4"/>
        <v>5337</v>
      </c>
      <c r="N12" s="67">
        <f t="shared" si="5"/>
        <v>139.638932496075</v>
      </c>
      <c r="O12" s="69"/>
      <c r="P12" s="3"/>
      <c r="Q12" s="58"/>
    </row>
    <row r="13" ht="23.25" customHeight="1" spans="1:17">
      <c r="A13" s="30" t="s">
        <v>32</v>
      </c>
      <c r="B13" s="31">
        <f t="shared" si="0"/>
        <v>149005</v>
      </c>
      <c r="C13" s="32"/>
      <c r="D13" s="32"/>
      <c r="E13" s="31">
        <v>149005</v>
      </c>
      <c r="F13" s="33">
        <v>123690</v>
      </c>
      <c r="G13" s="34">
        <f t="shared" si="1"/>
        <v>83.0106372269387</v>
      </c>
      <c r="H13" s="33">
        <v>122627</v>
      </c>
      <c r="I13" s="66">
        <f t="shared" si="2"/>
        <v>1063</v>
      </c>
      <c r="J13" s="67">
        <f t="shared" si="3"/>
        <v>0.866856401934321</v>
      </c>
      <c r="K13" s="66">
        <v>12176</v>
      </c>
      <c r="L13" s="66">
        <v>1658</v>
      </c>
      <c r="M13" s="66">
        <f t="shared" si="4"/>
        <v>10518</v>
      </c>
      <c r="N13" s="67">
        <f t="shared" si="5"/>
        <v>634.37876960193</v>
      </c>
      <c r="O13" s="69"/>
      <c r="P13" s="3"/>
      <c r="Q13" s="58"/>
    </row>
    <row r="14" ht="23.25" customHeight="1" spans="1:17">
      <c r="A14" s="30" t="s">
        <v>33</v>
      </c>
      <c r="B14" s="31">
        <f t="shared" si="0"/>
        <v>6528</v>
      </c>
      <c r="C14" s="32"/>
      <c r="D14" s="32"/>
      <c r="E14" s="31">
        <v>6528</v>
      </c>
      <c r="F14" s="33">
        <v>2296</v>
      </c>
      <c r="G14" s="34">
        <f t="shared" si="1"/>
        <v>35.171568627451</v>
      </c>
      <c r="H14" s="33">
        <v>3704</v>
      </c>
      <c r="I14" s="66">
        <f t="shared" si="2"/>
        <v>-1408</v>
      </c>
      <c r="J14" s="67">
        <f t="shared" si="3"/>
        <v>-38.0129589632829</v>
      </c>
      <c r="K14" s="66">
        <v>93</v>
      </c>
      <c r="L14" s="66">
        <v>453</v>
      </c>
      <c r="M14" s="66">
        <f t="shared" si="4"/>
        <v>-360</v>
      </c>
      <c r="N14" s="67">
        <f t="shared" si="5"/>
        <v>-79.4701986754967</v>
      </c>
      <c r="O14" s="71"/>
      <c r="P14" s="3"/>
      <c r="Q14" s="58"/>
    </row>
    <row r="15" ht="23.25" customHeight="1" spans="1:17">
      <c r="A15" s="30" t="s">
        <v>34</v>
      </c>
      <c r="B15" s="31">
        <f t="shared" si="0"/>
        <v>31384</v>
      </c>
      <c r="C15" s="32"/>
      <c r="D15" s="32"/>
      <c r="E15" s="31">
        <v>31384</v>
      </c>
      <c r="F15" s="33">
        <v>22093</v>
      </c>
      <c r="G15" s="34">
        <f t="shared" si="1"/>
        <v>70.3957430537854</v>
      </c>
      <c r="H15" s="33">
        <v>26263</v>
      </c>
      <c r="I15" s="66">
        <f t="shared" si="2"/>
        <v>-4170</v>
      </c>
      <c r="J15" s="67">
        <f t="shared" si="3"/>
        <v>-15.8778509690439</v>
      </c>
      <c r="K15" s="66">
        <v>1107</v>
      </c>
      <c r="L15" s="66">
        <v>563</v>
      </c>
      <c r="M15" s="66">
        <f t="shared" si="4"/>
        <v>544</v>
      </c>
      <c r="N15" s="67">
        <f t="shared" si="5"/>
        <v>96.6252220248668</v>
      </c>
      <c r="O15" s="71"/>
      <c r="P15" s="3"/>
      <c r="Q15" s="58"/>
    </row>
    <row r="16" ht="24" customHeight="1" spans="1:17">
      <c r="A16" s="30" t="s">
        <v>35</v>
      </c>
      <c r="B16" s="31">
        <f t="shared" si="0"/>
        <v>67769</v>
      </c>
      <c r="C16" s="32"/>
      <c r="D16" s="32"/>
      <c r="E16" s="31">
        <v>67769</v>
      </c>
      <c r="F16" s="33">
        <v>63907</v>
      </c>
      <c r="G16" s="34">
        <f t="shared" si="1"/>
        <v>94.3012291755818</v>
      </c>
      <c r="H16" s="33">
        <v>77262</v>
      </c>
      <c r="I16" s="66">
        <f t="shared" si="2"/>
        <v>-13355</v>
      </c>
      <c r="J16" s="67">
        <f t="shared" si="3"/>
        <v>-17.2853407884859</v>
      </c>
      <c r="K16" s="66">
        <v>-2178</v>
      </c>
      <c r="L16" s="66">
        <v>6028</v>
      </c>
      <c r="M16" s="66">
        <f t="shared" si="4"/>
        <v>-8206</v>
      </c>
      <c r="N16" s="67">
        <f t="shared" si="5"/>
        <v>-136.131386861314</v>
      </c>
      <c r="O16" s="69"/>
      <c r="P16" s="3"/>
      <c r="Q16" s="58"/>
    </row>
    <row r="17" ht="24" customHeight="1" spans="1:17">
      <c r="A17" s="35" t="s">
        <v>36</v>
      </c>
      <c r="B17" s="31">
        <f t="shared" si="0"/>
        <v>40607</v>
      </c>
      <c r="C17" s="36"/>
      <c r="D17" s="37"/>
      <c r="E17" s="31">
        <v>40607</v>
      </c>
      <c r="F17" s="38">
        <v>50842</v>
      </c>
      <c r="G17" s="34">
        <f t="shared" si="1"/>
        <v>125.205013913857</v>
      </c>
      <c r="H17" s="38">
        <v>85552</v>
      </c>
      <c r="I17" s="72">
        <f t="shared" si="2"/>
        <v>-34710</v>
      </c>
      <c r="J17" s="67">
        <f t="shared" si="3"/>
        <v>-40.5718159715728</v>
      </c>
      <c r="K17" s="66">
        <v>535</v>
      </c>
      <c r="L17" s="66">
        <v>12434</v>
      </c>
      <c r="M17" s="72">
        <f t="shared" si="4"/>
        <v>-11899</v>
      </c>
      <c r="N17" s="67">
        <f t="shared" si="5"/>
        <v>-95.6972816470967</v>
      </c>
      <c r="O17" s="73"/>
      <c r="P17" s="3"/>
      <c r="Q17" s="58"/>
    </row>
    <row r="18" ht="23.25" customHeight="1" spans="1:17">
      <c r="A18" s="39" t="s">
        <v>37</v>
      </c>
      <c r="B18" s="31">
        <f t="shared" si="0"/>
        <v>1129</v>
      </c>
      <c r="C18" s="32"/>
      <c r="D18" s="32"/>
      <c r="E18" s="31">
        <v>1129</v>
      </c>
      <c r="F18" s="33">
        <v>332</v>
      </c>
      <c r="G18" s="34">
        <f t="shared" si="1"/>
        <v>29.4065544729849</v>
      </c>
      <c r="H18" s="33">
        <v>361</v>
      </c>
      <c r="I18" s="66">
        <f t="shared" si="2"/>
        <v>-29</v>
      </c>
      <c r="J18" s="67">
        <f t="shared" si="3"/>
        <v>-8.03324099722992</v>
      </c>
      <c r="K18" s="66">
        <v>52</v>
      </c>
      <c r="L18" s="66">
        <v>90</v>
      </c>
      <c r="M18" s="66">
        <f t="shared" si="4"/>
        <v>-38</v>
      </c>
      <c r="N18" s="67">
        <f t="shared" si="5"/>
        <v>-42.2222222222222</v>
      </c>
      <c r="O18" s="69"/>
      <c r="P18" s="3"/>
      <c r="Q18" s="58"/>
    </row>
    <row r="19" ht="23.25" customHeight="1" spans="1:17">
      <c r="A19" s="30" t="s">
        <v>38</v>
      </c>
      <c r="B19" s="31">
        <f t="shared" si="0"/>
        <v>1781</v>
      </c>
      <c r="C19" s="32"/>
      <c r="D19" s="32"/>
      <c r="E19" s="31">
        <v>1781</v>
      </c>
      <c r="F19" s="33">
        <v>923</v>
      </c>
      <c r="G19" s="34">
        <f t="shared" si="1"/>
        <v>51.8248175182482</v>
      </c>
      <c r="H19" s="33">
        <v>960</v>
      </c>
      <c r="I19" s="66">
        <f t="shared" si="2"/>
        <v>-37</v>
      </c>
      <c r="J19" s="67">
        <f t="shared" si="3"/>
        <v>-3.85416666666667</v>
      </c>
      <c r="K19" s="66">
        <v>53</v>
      </c>
      <c r="L19" s="66">
        <v>27</v>
      </c>
      <c r="M19" s="66">
        <f t="shared" si="4"/>
        <v>26</v>
      </c>
      <c r="N19" s="67">
        <f t="shared" si="5"/>
        <v>96.2962962962963</v>
      </c>
      <c r="O19" s="69"/>
      <c r="P19" s="3"/>
      <c r="Q19" s="58"/>
    </row>
    <row r="20" ht="23.25" customHeight="1" spans="1:17">
      <c r="A20" s="30" t="s">
        <v>39</v>
      </c>
      <c r="B20" s="31"/>
      <c r="C20" s="32"/>
      <c r="D20" s="32"/>
      <c r="E20" s="31"/>
      <c r="F20" s="33">
        <v>33962</v>
      </c>
      <c r="G20" s="34"/>
      <c r="H20" s="33">
        <v>12001</v>
      </c>
      <c r="I20" s="66">
        <f t="shared" si="2"/>
        <v>21961</v>
      </c>
      <c r="J20" s="67">
        <f t="shared" si="3"/>
        <v>182.993083909674</v>
      </c>
      <c r="K20" s="66">
        <v>2</v>
      </c>
      <c r="L20" s="66">
        <v>1</v>
      </c>
      <c r="M20" s="66">
        <f t="shared" si="4"/>
        <v>1</v>
      </c>
      <c r="N20" s="67">
        <f t="shared" si="5"/>
        <v>100</v>
      </c>
      <c r="O20" s="69"/>
      <c r="P20" s="3"/>
      <c r="Q20" s="58"/>
    </row>
    <row r="21" ht="23.25" customHeight="1" spans="1:17">
      <c r="A21" s="30" t="s">
        <v>40</v>
      </c>
      <c r="B21" s="31">
        <f t="shared" ref="B21:B28" si="6">C21+D21+E21</f>
        <v>5995</v>
      </c>
      <c r="C21" s="32"/>
      <c r="D21" s="32"/>
      <c r="E21" s="31">
        <v>5995</v>
      </c>
      <c r="F21" s="33">
        <v>3273</v>
      </c>
      <c r="G21" s="34">
        <f t="shared" ref="G21:G25" si="7">F21/B21*100</f>
        <v>54.5954962468724</v>
      </c>
      <c r="H21" s="33">
        <v>3720</v>
      </c>
      <c r="I21" s="66">
        <f t="shared" si="2"/>
        <v>-447</v>
      </c>
      <c r="J21" s="67">
        <f t="shared" si="3"/>
        <v>-12.0161290322581</v>
      </c>
      <c r="K21" s="66">
        <v>453</v>
      </c>
      <c r="L21" s="66">
        <v>271</v>
      </c>
      <c r="M21" s="66">
        <f t="shared" si="4"/>
        <v>182</v>
      </c>
      <c r="N21" s="67">
        <f t="shared" si="5"/>
        <v>67.1586715867159</v>
      </c>
      <c r="O21" s="69"/>
      <c r="P21" s="3"/>
      <c r="Q21" s="58"/>
    </row>
    <row r="22" ht="23.25" customHeight="1" spans="1:17">
      <c r="A22" s="30" t="s">
        <v>41</v>
      </c>
      <c r="B22" s="31">
        <f t="shared" si="6"/>
        <v>23733</v>
      </c>
      <c r="C22" s="32"/>
      <c r="D22" s="32"/>
      <c r="E22" s="31">
        <v>23733</v>
      </c>
      <c r="F22" s="33">
        <v>13258</v>
      </c>
      <c r="G22" s="34">
        <f t="shared" si="7"/>
        <v>55.8631441452829</v>
      </c>
      <c r="H22" s="33">
        <v>8386</v>
      </c>
      <c r="I22" s="66">
        <f t="shared" si="2"/>
        <v>4872</v>
      </c>
      <c r="J22" s="67">
        <f t="shared" si="3"/>
        <v>58.0968280467446</v>
      </c>
      <c r="K22" s="66">
        <v>446</v>
      </c>
      <c r="L22" s="66">
        <v>890</v>
      </c>
      <c r="M22" s="66">
        <f t="shared" si="4"/>
        <v>-444</v>
      </c>
      <c r="N22" s="67">
        <f t="shared" si="5"/>
        <v>-49.8876404494382</v>
      </c>
      <c r="O22" s="71"/>
      <c r="P22" s="3"/>
      <c r="Q22" s="58"/>
    </row>
    <row r="23" ht="23.25" customHeight="1" spans="1:17">
      <c r="A23" s="30" t="s">
        <v>42</v>
      </c>
      <c r="B23" s="31">
        <f t="shared" si="6"/>
        <v>3200</v>
      </c>
      <c r="C23" s="32"/>
      <c r="D23" s="32"/>
      <c r="E23" s="31">
        <v>3200</v>
      </c>
      <c r="F23" s="33">
        <v>1629</v>
      </c>
      <c r="G23" s="34">
        <f t="shared" si="7"/>
        <v>50.90625</v>
      </c>
      <c r="H23" s="33">
        <v>2609</v>
      </c>
      <c r="I23" s="66">
        <f t="shared" si="2"/>
        <v>-980</v>
      </c>
      <c r="J23" s="67">
        <f t="shared" si="3"/>
        <v>-37.5622844001533</v>
      </c>
      <c r="K23" s="66">
        <v>300</v>
      </c>
      <c r="L23" s="66"/>
      <c r="M23" s="66">
        <f t="shared" si="4"/>
        <v>300</v>
      </c>
      <c r="N23" s="67"/>
      <c r="O23" s="69"/>
      <c r="P23" s="3"/>
      <c r="Q23" s="58"/>
    </row>
    <row r="24" ht="23.25" customHeight="1" spans="1:17">
      <c r="A24" s="30" t="s">
        <v>43</v>
      </c>
      <c r="B24" s="31">
        <f t="shared" si="6"/>
        <v>2916</v>
      </c>
      <c r="C24" s="32"/>
      <c r="D24" s="32"/>
      <c r="E24" s="31">
        <v>2916</v>
      </c>
      <c r="F24" s="33">
        <v>3506</v>
      </c>
      <c r="G24" s="34">
        <f t="shared" si="7"/>
        <v>120.233196159122</v>
      </c>
      <c r="H24" s="33">
        <v>2819</v>
      </c>
      <c r="I24" s="66">
        <f t="shared" si="2"/>
        <v>687</v>
      </c>
      <c r="J24" s="67">
        <f t="shared" si="3"/>
        <v>24.3703440936502</v>
      </c>
      <c r="K24" s="66">
        <v>270</v>
      </c>
      <c r="L24" s="66">
        <v>299</v>
      </c>
      <c r="M24" s="66">
        <f t="shared" si="4"/>
        <v>-29</v>
      </c>
      <c r="N24" s="67">
        <f t="shared" ref="N24:N31" si="8">M24/L24*100</f>
        <v>-9.69899665551839</v>
      </c>
      <c r="O24" s="69"/>
      <c r="P24" s="3"/>
      <c r="Q24" s="58"/>
    </row>
    <row r="25" ht="23.25" customHeight="1" spans="1:17">
      <c r="A25" s="30" t="s">
        <v>44</v>
      </c>
      <c r="B25" s="31">
        <f t="shared" si="6"/>
        <v>3900</v>
      </c>
      <c r="C25" s="40"/>
      <c r="D25" s="40"/>
      <c r="E25" s="31">
        <v>3900</v>
      </c>
      <c r="F25" s="33">
        <v>2942</v>
      </c>
      <c r="G25" s="34">
        <f t="shared" si="7"/>
        <v>75.4358974358974</v>
      </c>
      <c r="H25" s="33">
        <v>665</v>
      </c>
      <c r="I25" s="66">
        <f t="shared" si="2"/>
        <v>2277</v>
      </c>
      <c r="J25" s="67">
        <f t="shared" si="3"/>
        <v>342.406015037594</v>
      </c>
      <c r="K25" s="66">
        <v>458</v>
      </c>
      <c r="L25" s="66">
        <v>82</v>
      </c>
      <c r="M25" s="66">
        <f t="shared" si="4"/>
        <v>376</v>
      </c>
      <c r="N25" s="67"/>
      <c r="O25" s="69"/>
      <c r="P25" s="3"/>
      <c r="Q25" s="58"/>
    </row>
    <row r="26" ht="23.25" customHeight="1" spans="1:17">
      <c r="A26" s="30" t="s">
        <v>45</v>
      </c>
      <c r="B26" s="31">
        <f t="shared" si="6"/>
        <v>100</v>
      </c>
      <c r="C26" s="40"/>
      <c r="D26" s="40"/>
      <c r="E26" s="31">
        <v>100</v>
      </c>
      <c r="F26" s="33"/>
      <c r="G26" s="34"/>
      <c r="H26" s="33">
        <v>13</v>
      </c>
      <c r="I26" s="66">
        <f t="shared" si="2"/>
        <v>-13</v>
      </c>
      <c r="J26" s="67">
        <f t="shared" si="3"/>
        <v>-100</v>
      </c>
      <c r="K26" s="66"/>
      <c r="L26" s="66"/>
      <c r="M26" s="66"/>
      <c r="N26" s="67"/>
      <c r="O26" s="69"/>
      <c r="P26" s="3"/>
      <c r="Q26" s="58"/>
    </row>
    <row r="27" ht="23.25" customHeight="1" spans="1:17">
      <c r="A27" s="30" t="s">
        <v>46</v>
      </c>
      <c r="B27" s="31">
        <f t="shared" si="6"/>
        <v>2000</v>
      </c>
      <c r="C27" s="40"/>
      <c r="D27" s="40"/>
      <c r="E27" s="31">
        <v>2000</v>
      </c>
      <c r="F27" s="33"/>
      <c r="G27" s="34"/>
      <c r="H27" s="33"/>
      <c r="I27" s="66"/>
      <c r="J27" s="67"/>
      <c r="K27" s="66"/>
      <c r="L27" s="66"/>
      <c r="M27" s="66"/>
      <c r="N27" s="67"/>
      <c r="O27" s="69"/>
      <c r="P27" s="3"/>
      <c r="Q27" s="58"/>
    </row>
    <row r="28" s="1" customFormat="1" ht="23.25" customHeight="1" spans="1:17">
      <c r="A28" s="30" t="s">
        <v>47</v>
      </c>
      <c r="B28" s="31">
        <f t="shared" si="6"/>
        <v>39284</v>
      </c>
      <c r="C28" s="40"/>
      <c r="D28" s="40"/>
      <c r="E28" s="31">
        <v>39284</v>
      </c>
      <c r="F28" s="33">
        <v>2222</v>
      </c>
      <c r="G28" s="34">
        <f t="shared" ref="G28:G33" si="9">F28/B28*100</f>
        <v>5.65624681804297</v>
      </c>
      <c r="H28" s="33">
        <v>2811</v>
      </c>
      <c r="I28" s="66">
        <f t="shared" ref="I28:I33" si="10">F28-H28</f>
        <v>-589</v>
      </c>
      <c r="J28" s="67">
        <f t="shared" ref="J28:J33" si="11">I28/H28*100</f>
        <v>-20.9533973674849</v>
      </c>
      <c r="K28" s="66">
        <v>550</v>
      </c>
      <c r="L28" s="66">
        <v>77</v>
      </c>
      <c r="M28" s="66">
        <f t="shared" ref="M28:M31" si="12">K28-L28</f>
        <v>473</v>
      </c>
      <c r="N28" s="67">
        <f t="shared" si="8"/>
        <v>614.285714285714</v>
      </c>
      <c r="O28" s="69"/>
      <c r="P28" s="3"/>
      <c r="Q28" s="58"/>
    </row>
    <row r="29" s="1" customFormat="1" ht="23.25" customHeight="1" spans="1:17">
      <c r="A29" s="41" t="s">
        <v>48</v>
      </c>
      <c r="B29" s="42">
        <f t="shared" ref="B29:F29" si="13">SUM(B6:B28)</f>
        <v>929181</v>
      </c>
      <c r="C29" s="43">
        <f t="shared" si="13"/>
        <v>0</v>
      </c>
      <c r="D29" s="43">
        <f t="shared" si="13"/>
        <v>0</v>
      </c>
      <c r="E29" s="44">
        <f t="shared" si="13"/>
        <v>929181</v>
      </c>
      <c r="F29" s="43">
        <f t="shared" si="13"/>
        <v>707042</v>
      </c>
      <c r="G29" s="45">
        <f t="shared" si="9"/>
        <v>76.0930324662256</v>
      </c>
      <c r="H29" s="44">
        <f t="shared" ref="H29:L29" si="14">SUM(H6:H28)</f>
        <v>741767</v>
      </c>
      <c r="I29" s="43">
        <f t="shared" si="10"/>
        <v>-34725</v>
      </c>
      <c r="J29" s="74">
        <f t="shared" si="11"/>
        <v>-4.68138916937529</v>
      </c>
      <c r="K29" s="43">
        <f t="shared" si="14"/>
        <v>51937</v>
      </c>
      <c r="L29" s="43">
        <f t="shared" si="14"/>
        <v>45726</v>
      </c>
      <c r="M29" s="43">
        <f t="shared" si="12"/>
        <v>6211</v>
      </c>
      <c r="N29" s="74">
        <f t="shared" si="8"/>
        <v>13.5830818352797</v>
      </c>
      <c r="O29" s="75"/>
      <c r="P29" s="3"/>
      <c r="Q29" s="58"/>
    </row>
    <row r="30" ht="23.25" customHeight="1" spans="1:17">
      <c r="A30" s="46" t="s">
        <v>49</v>
      </c>
      <c r="B30" s="42">
        <f t="shared" ref="B30:B32" si="15">C30+D30+E30</f>
        <v>413861</v>
      </c>
      <c r="C30" s="40"/>
      <c r="D30" s="32">
        <v>303305</v>
      </c>
      <c r="E30" s="33">
        <v>110556</v>
      </c>
      <c r="F30" s="43">
        <v>374959</v>
      </c>
      <c r="G30" s="45">
        <f t="shared" si="9"/>
        <v>90.6002256796364</v>
      </c>
      <c r="H30" s="43">
        <v>347201</v>
      </c>
      <c r="I30" s="43">
        <f t="shared" si="10"/>
        <v>27758</v>
      </c>
      <c r="J30" s="74">
        <f t="shared" si="11"/>
        <v>7.99479264172626</v>
      </c>
      <c r="K30" s="43">
        <v>12964</v>
      </c>
      <c r="L30" s="43">
        <v>1851</v>
      </c>
      <c r="M30" s="43">
        <f t="shared" si="12"/>
        <v>11113</v>
      </c>
      <c r="N30" s="74">
        <f t="shared" si="8"/>
        <v>600.378173960022</v>
      </c>
      <c r="O30" s="76"/>
      <c r="P30" s="3"/>
      <c r="Q30" s="58"/>
    </row>
    <row r="31" ht="23.25" customHeight="1" spans="1:17">
      <c r="A31" s="47" t="s">
        <v>50</v>
      </c>
      <c r="B31" s="42">
        <f t="shared" si="15"/>
        <v>1500</v>
      </c>
      <c r="C31" s="48"/>
      <c r="D31" s="48"/>
      <c r="E31" s="49">
        <v>1500</v>
      </c>
      <c r="F31" s="50">
        <v>596</v>
      </c>
      <c r="G31" s="45">
        <f t="shared" si="9"/>
        <v>39.7333333333333</v>
      </c>
      <c r="H31" s="50">
        <v>1071</v>
      </c>
      <c r="I31" s="43">
        <f t="shared" si="10"/>
        <v>-475</v>
      </c>
      <c r="J31" s="74">
        <f t="shared" si="11"/>
        <v>-44.3510737628385</v>
      </c>
      <c r="K31" s="43">
        <v>65</v>
      </c>
      <c r="L31" s="43">
        <v>240</v>
      </c>
      <c r="M31" s="43">
        <f t="shared" si="12"/>
        <v>-175</v>
      </c>
      <c r="N31" s="74">
        <f t="shared" si="8"/>
        <v>-72.9166666666667</v>
      </c>
      <c r="O31" s="77"/>
      <c r="P31" s="3"/>
      <c r="Q31" s="58"/>
    </row>
    <row r="32" ht="23.25" customHeight="1" spans="1:17">
      <c r="A32" s="47" t="s">
        <v>51</v>
      </c>
      <c r="B32" s="42">
        <f t="shared" si="15"/>
        <v>7600</v>
      </c>
      <c r="C32" s="48"/>
      <c r="D32" s="48"/>
      <c r="E32" s="49">
        <v>7600</v>
      </c>
      <c r="F32" s="50">
        <v>83999</v>
      </c>
      <c r="G32" s="45">
        <f t="shared" si="9"/>
        <v>1105.25</v>
      </c>
      <c r="H32" s="50">
        <v>26802</v>
      </c>
      <c r="I32" s="43">
        <f t="shared" si="10"/>
        <v>57197</v>
      </c>
      <c r="J32" s="74">
        <f t="shared" si="11"/>
        <v>213.405715991344</v>
      </c>
      <c r="K32" s="43"/>
      <c r="L32" s="43"/>
      <c r="M32" s="43"/>
      <c r="N32" s="74"/>
      <c r="O32" s="77"/>
      <c r="P32" s="3"/>
      <c r="Q32" s="58"/>
    </row>
    <row r="33" ht="23.25" customHeight="1" spans="1:17">
      <c r="A33" s="51" t="s">
        <v>52</v>
      </c>
      <c r="B33" s="52">
        <f>B29+B30+B31+B32</f>
        <v>1352142</v>
      </c>
      <c r="C33" s="53">
        <f>C29+C30+C31</f>
        <v>0</v>
      </c>
      <c r="D33" s="53">
        <f>D29+D30+D31</f>
        <v>303305</v>
      </c>
      <c r="E33" s="53">
        <f>E29+E30+E31</f>
        <v>1041237</v>
      </c>
      <c r="F33" s="53">
        <f t="shared" ref="F33:L33" si="16">F29+F30+F31+F32</f>
        <v>1166596</v>
      </c>
      <c r="G33" s="45">
        <f t="shared" si="9"/>
        <v>86.2776246873479</v>
      </c>
      <c r="H33" s="54">
        <f t="shared" si="16"/>
        <v>1116841</v>
      </c>
      <c r="I33" s="54">
        <f t="shared" si="10"/>
        <v>49755</v>
      </c>
      <c r="J33" s="78">
        <f t="shared" si="11"/>
        <v>4.45497613357676</v>
      </c>
      <c r="K33" s="54">
        <f t="shared" si="16"/>
        <v>64966</v>
      </c>
      <c r="L33" s="54">
        <f t="shared" si="16"/>
        <v>47817</v>
      </c>
      <c r="M33" s="54">
        <f>K33-L33</f>
        <v>17149</v>
      </c>
      <c r="N33" s="78">
        <f>M33/L33*100</f>
        <v>35.8638141246837</v>
      </c>
      <c r="O33" s="79"/>
      <c r="P33" s="3"/>
      <c r="Q33" s="58"/>
    </row>
    <row r="34" spans="1:8">
      <c r="A34" s="55"/>
      <c r="B34" s="55"/>
      <c r="C34" s="55"/>
      <c r="D34" s="55"/>
      <c r="E34" s="55"/>
      <c r="F34" s="55"/>
      <c r="G34" s="55"/>
      <c r="H34" s="55"/>
    </row>
    <row r="35" s="2" customFormat="1" spans="1:14">
      <c r="A35" s="56"/>
      <c r="E35" s="57"/>
      <c r="F35" s="57"/>
      <c r="J35" s="80"/>
      <c r="K35" s="81"/>
      <c r="L35" s="81"/>
      <c r="M35" s="82"/>
      <c r="N35" s="80"/>
    </row>
    <row r="36" spans="1: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8" s="3" customFormat="1" spans="2:14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="3" customFormat="1" spans="6:6">
      <c r="F39" s="58"/>
    </row>
    <row r="40" s="3" customFormat="1"/>
    <row r="41" s="3" customFormat="1" spans="6:6">
      <c r="F41" s="58"/>
    </row>
    <row r="42" s="3" customFormat="1" spans="6:6">
      <c r="F42" s="58"/>
    </row>
    <row r="43" s="3" customFormat="1" spans="6:6">
      <c r="F43" s="58"/>
    </row>
    <row r="44" s="3" customFormat="1" spans="6:6">
      <c r="F44" s="58"/>
    </row>
    <row r="76" spans="2:14">
      <c r="B76" s="4"/>
      <c r="F76" s="4"/>
      <c r="G76" s="4"/>
      <c r="H76" s="4"/>
      <c r="I76" s="4"/>
      <c r="M76" s="4"/>
      <c r="N76" s="83"/>
    </row>
  </sheetData>
  <mergeCells count="3">
    <mergeCell ref="A1:O1"/>
    <mergeCell ref="A34:H34"/>
    <mergeCell ref="C3:E4"/>
  </mergeCells>
  <printOptions horizontalCentered="1" verticalCentered="1"/>
  <pageMargins left="0.354330708661417" right="0.236220472440945" top="0.47244094488189" bottom="0.15748031496063" header="0.118110236220472" footer="0.236220472440945"/>
  <pageSetup paperSize="9" scale="6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2023-05-12T11:15:00Z</dcterms:created>
  <dcterms:modified xsi:type="dcterms:W3CDTF">2023-11-06T02:18:01Z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