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23年4月" sheetId="4" r:id="rId1"/>
  </sheets>
  <calcPr calcId="144525" iterate="1"/>
</workbook>
</file>

<file path=xl/calcChain.xml><?xml version="1.0" encoding="utf-8"?>
<calcChain xmlns="http://schemas.openxmlformats.org/spreadsheetml/2006/main">
  <c r="J33" i="4" l="1"/>
  <c r="K33" i="4" s="1"/>
  <c r="F33" i="4"/>
  <c r="G33" i="4" s="1"/>
  <c r="D33" i="4"/>
  <c r="J32" i="4"/>
  <c r="K32" i="4" s="1"/>
  <c r="F32" i="4"/>
  <c r="G32" i="4" s="1"/>
  <c r="D32" i="4"/>
  <c r="J31" i="4"/>
  <c r="K31" i="4" s="1"/>
  <c r="F31" i="4"/>
  <c r="G31" i="4" s="1"/>
  <c r="D31" i="4"/>
  <c r="J29" i="4"/>
  <c r="F29" i="4"/>
  <c r="J28" i="4"/>
  <c r="K28" i="4" s="1"/>
  <c r="G28" i="4"/>
  <c r="F28" i="4"/>
  <c r="D28" i="4"/>
  <c r="J27" i="4"/>
  <c r="K27" i="4" s="1"/>
  <c r="G27" i="4"/>
  <c r="F27" i="4"/>
  <c r="D27" i="4"/>
  <c r="J26" i="4"/>
  <c r="K26" i="4" s="1"/>
  <c r="F26" i="4"/>
  <c r="G26" i="4" s="1"/>
  <c r="D26" i="4"/>
  <c r="J25" i="4"/>
  <c r="K25" i="4" s="1"/>
  <c r="F25" i="4"/>
  <c r="G25" i="4" s="1"/>
  <c r="D25" i="4"/>
  <c r="J24" i="4"/>
  <c r="K24" i="4" s="1"/>
  <c r="F24" i="4"/>
  <c r="G24" i="4" s="1"/>
  <c r="D24" i="4"/>
  <c r="J23" i="4"/>
  <c r="K23" i="4" s="1"/>
  <c r="F23" i="4"/>
  <c r="G23" i="4" s="1"/>
  <c r="D23" i="4"/>
  <c r="I21" i="4"/>
  <c r="H21" i="4"/>
  <c r="J21" i="4" s="1"/>
  <c r="K21" i="4" s="1"/>
  <c r="F22" i="4"/>
  <c r="G22" i="4" s="1"/>
  <c r="D22" i="4"/>
  <c r="E21" i="4"/>
  <c r="C21" i="4"/>
  <c r="F21" i="4" s="1"/>
  <c r="G21" i="4" s="1"/>
  <c r="B21" i="4"/>
  <c r="J20" i="4"/>
  <c r="F20" i="4"/>
  <c r="D20" i="4"/>
  <c r="J19" i="4"/>
  <c r="K19" i="4" s="1"/>
  <c r="F19" i="4"/>
  <c r="G19" i="4" s="1"/>
  <c r="D19" i="4"/>
  <c r="J18" i="4"/>
  <c r="K18" i="4" s="1"/>
  <c r="F18" i="4"/>
  <c r="G18" i="4" s="1"/>
  <c r="D18" i="4"/>
  <c r="J17" i="4"/>
  <c r="F17" i="4"/>
  <c r="G17" i="4" s="1"/>
  <c r="D17" i="4"/>
  <c r="J16" i="4"/>
  <c r="K16" i="4" s="1"/>
  <c r="F16" i="4"/>
  <c r="G16" i="4" s="1"/>
  <c r="D16" i="4"/>
  <c r="J15" i="4"/>
  <c r="K15" i="4" s="1"/>
  <c r="G15" i="4"/>
  <c r="F15" i="4"/>
  <c r="D15" i="4"/>
  <c r="J14" i="4"/>
  <c r="K14" i="4" s="1"/>
  <c r="F14" i="4"/>
  <c r="G14" i="4" s="1"/>
  <c r="D14" i="4"/>
  <c r="J13" i="4"/>
  <c r="K13" i="4" s="1"/>
  <c r="F13" i="4"/>
  <c r="G13" i="4" s="1"/>
  <c r="D13" i="4"/>
  <c r="J12" i="4"/>
  <c r="K12" i="4" s="1"/>
  <c r="F12" i="4"/>
  <c r="G12" i="4" s="1"/>
  <c r="D12" i="4"/>
  <c r="I6" i="4"/>
  <c r="J11" i="4"/>
  <c r="K11" i="4" s="1"/>
  <c r="F11" i="4"/>
  <c r="G11" i="4" s="1"/>
  <c r="D11" i="4"/>
  <c r="J10" i="4"/>
  <c r="K10" i="4" s="1"/>
  <c r="F10" i="4"/>
  <c r="G10" i="4" s="1"/>
  <c r="D10" i="4"/>
  <c r="J9" i="4"/>
  <c r="K9" i="4" s="1"/>
  <c r="F9" i="4"/>
  <c r="G9" i="4" s="1"/>
  <c r="D9" i="4"/>
  <c r="J8" i="4"/>
  <c r="K8" i="4" s="1"/>
  <c r="F8" i="4"/>
  <c r="G8" i="4" s="1"/>
  <c r="D8" i="4"/>
  <c r="J7" i="4"/>
  <c r="K7" i="4" s="1"/>
  <c r="G7" i="4"/>
  <c r="F7" i="4"/>
  <c r="D7" i="4"/>
  <c r="E6" i="4"/>
  <c r="E30" i="4" s="1"/>
  <c r="E34" i="4" s="1"/>
  <c r="C6" i="4"/>
  <c r="F6" i="4" s="1"/>
  <c r="G6" i="4" s="1"/>
  <c r="B6" i="4"/>
  <c r="B30" i="4" s="1"/>
  <c r="B34" i="4" s="1"/>
  <c r="I30" i="4" l="1"/>
  <c r="I34" i="4" s="1"/>
  <c r="H6" i="4"/>
  <c r="D21" i="4"/>
  <c r="J22" i="4"/>
  <c r="K22" i="4" s="1"/>
  <c r="C30" i="4"/>
  <c r="D6" i="4"/>
  <c r="F30" i="4" l="1"/>
  <c r="G30" i="4" s="1"/>
  <c r="D30" i="4"/>
  <c r="C34" i="4"/>
  <c r="J6" i="4"/>
  <c r="K6" i="4" s="1"/>
  <c r="H30" i="4"/>
  <c r="H34" i="4" l="1"/>
  <c r="J34" i="4" s="1"/>
  <c r="K34" i="4" s="1"/>
  <c r="J30" i="4"/>
  <c r="K30" i="4" s="1"/>
  <c r="F34" i="4"/>
  <c r="G34" i="4" s="1"/>
  <c r="D34" i="4"/>
</calcChain>
</file>

<file path=xl/sharedStrings.xml><?xml version="1.0" encoding="utf-8"?>
<sst xmlns="http://schemas.openxmlformats.org/spreadsheetml/2006/main" count="65" uniqueCount="52">
  <si>
    <t xml:space="preserve">                        单位：万元</t>
  </si>
  <si>
    <t>年 度</t>
  </si>
  <si>
    <t>累 计</t>
  </si>
  <si>
    <r>
      <rPr>
        <sz val="12"/>
        <color theme="1"/>
        <rFont val="宋体"/>
        <family val="3"/>
        <charset val="134"/>
      </rPr>
      <t>占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年</t>
    </r>
  </si>
  <si>
    <t>上 年</t>
  </si>
  <si>
    <t>比上年</t>
  </si>
  <si>
    <t>本 月</t>
  </si>
  <si>
    <t>收 入 项 目</t>
  </si>
  <si>
    <t>预 算</t>
  </si>
  <si>
    <t>完 成</t>
  </si>
  <si>
    <r>
      <rPr>
        <sz val="12"/>
        <color theme="1"/>
        <rFont val="宋体"/>
        <family val="3"/>
        <charset val="134"/>
      </rPr>
      <t>预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算</t>
    </r>
  </si>
  <si>
    <t>同 期</t>
  </si>
  <si>
    <t>同期增</t>
  </si>
  <si>
    <t>同 月</t>
  </si>
  <si>
    <t>同月增</t>
  </si>
  <si>
    <t>备    注</t>
  </si>
  <si>
    <t>数</t>
  </si>
  <si>
    <t>%</t>
  </si>
  <si>
    <t>减额</t>
  </si>
  <si>
    <t>(减)%</t>
  </si>
  <si>
    <t>（一）税收收入</t>
  </si>
  <si>
    <t xml:space="preserve">     1、增值税</t>
  </si>
  <si>
    <t xml:space="preserve">     2、企业所得税</t>
  </si>
  <si>
    <t xml:space="preserve">     3、个人所得税</t>
  </si>
  <si>
    <t xml:space="preserve">     4、资源税</t>
  </si>
  <si>
    <t xml:space="preserve">     5、城市维护建设税</t>
  </si>
  <si>
    <t xml:space="preserve">     6、房产税</t>
  </si>
  <si>
    <t xml:space="preserve">     7、印花税</t>
  </si>
  <si>
    <t xml:space="preserve">     8、城镇土地使用税</t>
  </si>
  <si>
    <t xml:space="preserve">     9、土地增值税</t>
  </si>
  <si>
    <t xml:space="preserve">    10、车船使用税</t>
  </si>
  <si>
    <t xml:space="preserve">    11、环保税</t>
  </si>
  <si>
    <t xml:space="preserve">    12、耕地占用税</t>
  </si>
  <si>
    <t xml:space="preserve">    13、契  税</t>
  </si>
  <si>
    <t xml:space="preserve">    14、其他税收收入</t>
  </si>
  <si>
    <t>（二）非税收入</t>
  </si>
  <si>
    <t xml:space="preserve">     1、专项收入</t>
  </si>
  <si>
    <t xml:space="preserve">     2、行政事业性收费收入</t>
  </si>
  <si>
    <t xml:space="preserve">     3、罚没收入</t>
  </si>
  <si>
    <t xml:space="preserve">     4、国有资源（资产）有偿使用收入</t>
  </si>
  <si>
    <t xml:space="preserve">     5、政府住房基金收入</t>
  </si>
  <si>
    <t xml:space="preserve">     6、捐赠收入</t>
  </si>
  <si>
    <t xml:space="preserve">     7、其他收入</t>
  </si>
  <si>
    <t xml:space="preserve">     8、国有资本经营收入</t>
  </si>
  <si>
    <t xml:space="preserve"> 一、一般公共预算收入</t>
  </si>
  <si>
    <t xml:space="preserve"> 二、政府性基金预算收入小计</t>
  </si>
  <si>
    <t xml:space="preserve">  其中：国有土地使用权出让收入</t>
  </si>
  <si>
    <t xml:space="preserve"> 三、国有资本经营收入小计</t>
  </si>
  <si>
    <t>收入合计</t>
  </si>
  <si>
    <t>陆丰市财政局国库股</t>
  </si>
  <si>
    <t xml:space="preserve">    </t>
  </si>
  <si>
    <t>陆 丰 市 2023 年 4 月 财 政 预 算 收 入 完 成 情 况 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</si>
</sst>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);[Red]\(0.00\)"/>
    <numFmt numFmtId="177" formatCode="#,##0_ "/>
    <numFmt numFmtId="178" formatCode="0_ "/>
    <numFmt numFmtId="179" formatCode="#,##0_);\(#,##0\)"/>
    <numFmt numFmtId="180" formatCode="0.0_ "/>
    <numFmt numFmtId="181" formatCode="#,##0.0_ "/>
    <numFmt numFmtId="182" formatCode="#,##0_);[Red]\(#,##0\)"/>
  </numFmts>
  <fonts count="10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2">
    <xf numFmtId="0" fontId="0" fillId="0" borderId="0" xfId="0"/>
    <xf numFmtId="0" fontId="2" fillId="0" borderId="0" xfId="1" applyFont="1" applyFill="1" applyBorder="1" applyAlignment="1">
      <alignment horizontal="center"/>
    </xf>
    <xf numFmtId="0" fontId="1" fillId="0" borderId="0" xfId="1" applyFill="1">
      <alignment vertical="center"/>
    </xf>
    <xf numFmtId="31" fontId="1" fillId="0" borderId="0" xfId="1" applyNumberFormat="1" applyFill="1" applyBorder="1" applyAlignment="1">
      <alignment horizontal="left"/>
    </xf>
    <xf numFmtId="0" fontId="1" fillId="0" borderId="0" xfId="1" applyFont="1" applyFill="1" applyBorder="1">
      <alignment vertical="center"/>
    </xf>
    <xf numFmtId="176" fontId="1" fillId="0" borderId="0" xfId="1" applyNumberFormat="1" applyFont="1" applyFill="1" applyBorder="1">
      <alignment vertical="center"/>
    </xf>
    <xf numFmtId="177" fontId="1" fillId="0" borderId="0" xfId="1" applyNumberFormat="1" applyFont="1" applyFill="1" applyBorder="1">
      <alignment vertical="center"/>
    </xf>
    <xf numFmtId="178" fontId="1" fillId="0" borderId="0" xfId="1" applyNumberFormat="1" applyFont="1" applyFill="1" applyBorder="1">
      <alignment vertical="center"/>
    </xf>
    <xf numFmtId="0" fontId="5" fillId="0" borderId="0" xfId="1" applyFont="1" applyFill="1" applyBorder="1" applyAlignment="1"/>
    <xf numFmtId="0" fontId="6" fillId="0" borderId="0" xfId="1" applyFont="1" applyFill="1" applyBorder="1" applyAlignment="1"/>
    <xf numFmtId="0" fontId="1" fillId="0" borderId="0" xfId="1" applyFill="1" applyBorder="1" applyAlignment="1">
      <alignment horizontal="right"/>
    </xf>
    <xf numFmtId="0" fontId="7" fillId="2" borderId="1" xfId="1" applyFont="1" applyFill="1" applyBorder="1">
      <alignment vertical="center"/>
    </xf>
    <xf numFmtId="0" fontId="7" fillId="2" borderId="2" xfId="1" applyFont="1" applyFill="1" applyBorder="1" applyAlignment="1">
      <alignment horizontal="center"/>
    </xf>
    <xf numFmtId="176" fontId="7" fillId="2" borderId="2" xfId="1" applyNumberFormat="1" applyFont="1" applyFill="1" applyBorder="1" applyAlignment="1">
      <alignment horizontal="center"/>
    </xf>
    <xf numFmtId="177" fontId="7" fillId="2" borderId="2" xfId="1" applyNumberFormat="1" applyFont="1" applyFill="1" applyBorder="1" applyAlignment="1">
      <alignment horizontal="center"/>
    </xf>
    <xf numFmtId="178" fontId="7" fillId="2" borderId="2" xfId="1" applyNumberFormat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4" xfId="1" applyFont="1" applyFill="1" applyBorder="1">
      <alignment vertical="center"/>
    </xf>
    <xf numFmtId="0" fontId="7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176" fontId="7" fillId="2" borderId="6" xfId="1" applyNumberFormat="1" applyFont="1" applyFill="1" applyBorder="1" applyAlignment="1">
      <alignment horizontal="center"/>
    </xf>
    <xf numFmtId="177" fontId="7" fillId="2" borderId="6" xfId="1" applyNumberFormat="1" applyFont="1" applyFill="1" applyBorder="1" applyAlignment="1">
      <alignment horizontal="center"/>
    </xf>
    <xf numFmtId="178" fontId="7" fillId="2" borderId="6" xfId="1" applyNumberFormat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0" xfId="1" applyFont="1" applyFill="1" applyBorder="1">
      <alignment vertical="center"/>
    </xf>
    <xf numFmtId="0" fontId="7" fillId="2" borderId="8" xfId="1" applyFont="1" applyFill="1" applyBorder="1">
      <alignment vertical="center"/>
    </xf>
    <xf numFmtId="0" fontId="7" fillId="2" borderId="9" xfId="1" applyFont="1" applyFill="1" applyBorder="1" applyAlignment="1">
      <alignment horizontal="center"/>
    </xf>
    <xf numFmtId="176" fontId="8" fillId="2" borderId="9" xfId="1" applyNumberFormat="1" applyFont="1" applyFill="1" applyBorder="1" applyAlignment="1">
      <alignment horizontal="center"/>
    </xf>
    <xf numFmtId="177" fontId="7" fillId="2" borderId="9" xfId="1" applyNumberFormat="1" applyFont="1" applyFill="1" applyBorder="1" applyAlignment="1">
      <alignment horizontal="center"/>
    </xf>
    <xf numFmtId="178" fontId="7" fillId="2" borderId="9" xfId="1" applyNumberFormat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7" fillId="2" borderId="11" xfId="1" applyFont="1" applyFill="1" applyBorder="1">
      <alignment vertical="center"/>
    </xf>
    <xf numFmtId="0" fontId="9" fillId="0" borderId="12" xfId="1" applyFont="1" applyFill="1" applyBorder="1">
      <alignment vertical="center"/>
    </xf>
    <xf numFmtId="179" fontId="9" fillId="0" borderId="9" xfId="1" applyNumberFormat="1" applyFont="1" applyFill="1" applyBorder="1">
      <alignment vertical="center"/>
    </xf>
    <xf numFmtId="180" fontId="9" fillId="0" borderId="9" xfId="1" applyNumberFormat="1" applyFont="1" applyFill="1" applyBorder="1">
      <alignment vertical="center"/>
    </xf>
    <xf numFmtId="177" fontId="9" fillId="0" borderId="9" xfId="1" applyNumberFormat="1" applyFont="1" applyFill="1" applyBorder="1">
      <alignment vertical="center"/>
    </xf>
    <xf numFmtId="181" fontId="9" fillId="0" borderId="9" xfId="1" applyNumberFormat="1" applyFont="1" applyFill="1" applyBorder="1">
      <alignment vertical="center"/>
    </xf>
    <xf numFmtId="179" fontId="9" fillId="0" borderId="10" xfId="1" applyNumberFormat="1" applyFont="1" applyFill="1" applyBorder="1">
      <alignment vertical="center"/>
    </xf>
    <xf numFmtId="0" fontId="9" fillId="0" borderId="0" xfId="1" applyFont="1" applyFill="1">
      <alignment vertical="center"/>
    </xf>
    <xf numFmtId="0" fontId="1" fillId="0" borderId="13" xfId="1" applyFont="1" applyFill="1" applyBorder="1">
      <alignment vertical="center"/>
    </xf>
    <xf numFmtId="179" fontId="1" fillId="0" borderId="14" xfId="1" applyNumberFormat="1" applyFont="1" applyFill="1" applyBorder="1">
      <alignment vertical="center"/>
    </xf>
    <xf numFmtId="182" fontId="1" fillId="0" borderId="14" xfId="1" applyNumberFormat="1" applyFont="1" applyFill="1" applyBorder="1">
      <alignment vertical="center"/>
    </xf>
    <xf numFmtId="180" fontId="1" fillId="0" borderId="9" xfId="1" applyNumberFormat="1" applyFont="1" applyFill="1" applyBorder="1">
      <alignment vertical="center"/>
    </xf>
    <xf numFmtId="177" fontId="1" fillId="0" borderId="9" xfId="1" applyNumberFormat="1" applyFont="1" applyFill="1" applyBorder="1">
      <alignment vertical="center"/>
    </xf>
    <xf numFmtId="181" fontId="1" fillId="0" borderId="9" xfId="1" applyNumberFormat="1" applyFont="1" applyFill="1" applyBorder="1">
      <alignment vertical="center"/>
    </xf>
    <xf numFmtId="177" fontId="1" fillId="0" borderId="14" xfId="1" applyNumberFormat="1" applyFont="1" applyFill="1" applyBorder="1">
      <alignment vertical="center"/>
    </xf>
    <xf numFmtId="0" fontId="1" fillId="0" borderId="13" xfId="1" applyFill="1" applyBorder="1">
      <alignment vertical="center"/>
    </xf>
    <xf numFmtId="0" fontId="1" fillId="0" borderId="13" xfId="1" applyFont="1" applyFill="1" applyBorder="1" applyAlignment="1">
      <alignment horizontal="left"/>
    </xf>
    <xf numFmtId="0" fontId="9" fillId="0" borderId="13" xfId="1" applyFont="1" applyFill="1" applyBorder="1">
      <alignment vertical="center"/>
    </xf>
    <xf numFmtId="182" fontId="9" fillId="0" borderId="14" xfId="1" applyNumberFormat="1" applyFont="1" applyFill="1" applyBorder="1">
      <alignment vertical="center"/>
    </xf>
    <xf numFmtId="177" fontId="9" fillId="0" borderId="14" xfId="1" applyNumberFormat="1" applyFont="1" applyFill="1" applyBorder="1">
      <alignment vertical="center"/>
    </xf>
    <xf numFmtId="0" fontId="1" fillId="0" borderId="0" xfId="1" applyFont="1" applyFill="1">
      <alignment vertical="center"/>
    </xf>
    <xf numFmtId="182" fontId="1" fillId="2" borderId="14" xfId="1" applyNumberFormat="1" applyFont="1" applyFill="1" applyBorder="1">
      <alignment vertical="center"/>
    </xf>
    <xf numFmtId="177" fontId="1" fillId="2" borderId="9" xfId="1" applyNumberFormat="1" applyFont="1" applyFill="1" applyBorder="1">
      <alignment vertical="center"/>
    </xf>
    <xf numFmtId="0" fontId="9" fillId="0" borderId="13" xfId="1" applyFont="1" applyFill="1" applyBorder="1" applyAlignment="1">
      <alignment horizontal="left" vertical="center"/>
    </xf>
    <xf numFmtId="182" fontId="9" fillId="0" borderId="14" xfId="1" applyNumberFormat="1" applyFont="1" applyFill="1" applyBorder="1" applyAlignment="1">
      <alignment horizontal="right" vertical="center"/>
    </xf>
    <xf numFmtId="0" fontId="9" fillId="0" borderId="0" xfId="1" applyFont="1" applyFill="1" applyBorder="1">
      <alignment vertical="center"/>
    </xf>
    <xf numFmtId="0" fontId="1" fillId="0" borderId="13" xfId="1" applyFont="1" applyFill="1" applyBorder="1" applyAlignment="1">
      <alignment horizontal="left" vertical="center"/>
    </xf>
    <xf numFmtId="180" fontId="1" fillId="2" borderId="9" xfId="1" applyNumberFormat="1" applyFont="1" applyFill="1" applyBorder="1">
      <alignment vertical="center"/>
    </xf>
    <xf numFmtId="181" fontId="1" fillId="2" borderId="9" xfId="1" applyNumberFormat="1" applyFont="1" applyFill="1" applyBorder="1">
      <alignment vertical="center"/>
    </xf>
    <xf numFmtId="0" fontId="9" fillId="0" borderId="15" xfId="1" applyFont="1" applyFill="1" applyBorder="1" applyAlignment="1">
      <alignment horizontal="center" vertical="center"/>
    </xf>
    <xf numFmtId="177" fontId="9" fillId="0" borderId="16" xfId="1" applyNumberFormat="1" applyFont="1" applyFill="1" applyBorder="1" applyAlignment="1">
      <alignment horizontal="right" vertical="center"/>
    </xf>
    <xf numFmtId="177" fontId="9" fillId="0" borderId="16" xfId="1" applyNumberFormat="1" applyFont="1" applyFill="1" applyBorder="1">
      <alignment vertical="center"/>
    </xf>
    <xf numFmtId="181" fontId="9" fillId="0" borderId="16" xfId="1" applyNumberFormat="1" applyFont="1" applyFill="1" applyBorder="1">
      <alignment vertical="center"/>
    </xf>
    <xf numFmtId="177" fontId="9" fillId="0" borderId="17" xfId="1" applyNumberFormat="1" applyFont="1" applyFill="1" applyBorder="1">
      <alignment vertical="center"/>
    </xf>
    <xf numFmtId="0" fontId="1" fillId="0" borderId="18" xfId="1" applyFont="1" applyFill="1" applyBorder="1">
      <alignment vertical="center"/>
    </xf>
    <xf numFmtId="0" fontId="9" fillId="0" borderId="1" xfId="1" applyFont="1" applyFill="1" applyBorder="1" applyAlignment="1">
      <alignment horizontal="left" vertical="center"/>
    </xf>
    <xf numFmtId="0" fontId="9" fillId="0" borderId="19" xfId="1" applyFont="1" applyFill="1" applyBorder="1" applyAlignment="1">
      <alignment horizontal="left" vertical="center"/>
    </xf>
    <xf numFmtId="177" fontId="1" fillId="0" borderId="0" xfId="1" applyNumberFormat="1" applyFont="1" applyFill="1">
      <alignment vertical="center"/>
    </xf>
    <xf numFmtId="178" fontId="1" fillId="0" borderId="0" xfId="1" applyNumberFormat="1" applyFont="1" applyFill="1">
      <alignment vertical="center"/>
    </xf>
    <xf numFmtId="176" fontId="1" fillId="0" borderId="0" xfId="1" applyNumberFormat="1" applyFont="1" applyFill="1">
      <alignment vertical="center"/>
    </xf>
    <xf numFmtId="177" fontId="1" fillId="0" borderId="0" xfId="1" applyNumberFormat="1" applyFill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O10" sqref="O10"/>
    </sheetView>
  </sheetViews>
  <sheetFormatPr defaultColWidth="9" defaultRowHeight="14.25" x14ac:dyDescent="0.15"/>
  <cols>
    <col min="1" max="1" width="36.625" style="2" customWidth="1"/>
    <col min="2" max="2" width="12.125" style="2" customWidth="1"/>
    <col min="3" max="3" width="12.125" style="51" customWidth="1"/>
    <col min="4" max="4" width="12.125" style="70" customWidth="1"/>
    <col min="5" max="7" width="12.125" style="51" customWidth="1"/>
    <col min="8" max="8" width="12.125" style="68" customWidth="1"/>
    <col min="9" max="9" width="12.125" style="69" customWidth="1"/>
    <col min="10" max="11" width="12.125" style="2" customWidth="1"/>
    <col min="12" max="12" width="24.125" style="2" customWidth="1"/>
    <col min="13" max="146" width="9" style="2" customWidth="1"/>
    <col min="147" max="16384" width="9" style="2"/>
  </cols>
  <sheetData>
    <row r="1" spans="1:12" ht="32.25" customHeight="1" x14ac:dyDescent="0.3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0.25" customHeight="1" thickBot="1" x14ac:dyDescent="0.3">
      <c r="A2" s="3">
        <v>45046</v>
      </c>
      <c r="B2" s="3"/>
      <c r="C2" s="4"/>
      <c r="D2" s="5"/>
      <c r="E2" s="4"/>
      <c r="F2" s="4"/>
      <c r="G2" s="4"/>
      <c r="H2" s="6"/>
      <c r="I2" s="7"/>
      <c r="J2" s="8"/>
      <c r="K2" s="9"/>
      <c r="L2" s="10" t="s">
        <v>0</v>
      </c>
    </row>
    <row r="3" spans="1:12" s="17" customFormat="1" ht="18.75" customHeight="1" x14ac:dyDescent="0.25">
      <c r="A3" s="11"/>
      <c r="B3" s="12" t="s">
        <v>1</v>
      </c>
      <c r="C3" s="12" t="s">
        <v>2</v>
      </c>
      <c r="D3" s="13" t="s">
        <v>3</v>
      </c>
      <c r="E3" s="12" t="s">
        <v>4</v>
      </c>
      <c r="F3" s="12" t="s">
        <v>5</v>
      </c>
      <c r="G3" s="12" t="s">
        <v>5</v>
      </c>
      <c r="H3" s="14" t="s">
        <v>6</v>
      </c>
      <c r="I3" s="15" t="s">
        <v>4</v>
      </c>
      <c r="J3" s="12" t="s">
        <v>5</v>
      </c>
      <c r="K3" s="12" t="s">
        <v>5</v>
      </c>
      <c r="L3" s="16"/>
    </row>
    <row r="4" spans="1:12" s="24" customFormat="1" ht="18.75" customHeight="1" x14ac:dyDescent="0.25">
      <c r="A4" s="18" t="s">
        <v>7</v>
      </c>
      <c r="B4" s="19" t="s">
        <v>8</v>
      </c>
      <c r="C4" s="19" t="s">
        <v>9</v>
      </c>
      <c r="D4" s="20" t="s">
        <v>10</v>
      </c>
      <c r="E4" s="19" t="s">
        <v>11</v>
      </c>
      <c r="F4" s="19" t="s">
        <v>12</v>
      </c>
      <c r="G4" s="19" t="s">
        <v>12</v>
      </c>
      <c r="H4" s="21" t="s">
        <v>9</v>
      </c>
      <c r="I4" s="22" t="s">
        <v>13</v>
      </c>
      <c r="J4" s="19" t="s">
        <v>14</v>
      </c>
      <c r="K4" s="19" t="s">
        <v>14</v>
      </c>
      <c r="L4" s="23" t="s">
        <v>15</v>
      </c>
    </row>
    <row r="5" spans="1:12" s="31" customFormat="1" ht="18.75" customHeight="1" x14ac:dyDescent="0.25">
      <c r="A5" s="25"/>
      <c r="B5" s="26" t="s">
        <v>16</v>
      </c>
      <c r="C5" s="26" t="s">
        <v>16</v>
      </c>
      <c r="D5" s="27" t="s">
        <v>17</v>
      </c>
      <c r="E5" s="26" t="s">
        <v>9</v>
      </c>
      <c r="F5" s="26" t="s">
        <v>18</v>
      </c>
      <c r="G5" s="26" t="s">
        <v>19</v>
      </c>
      <c r="H5" s="28" t="s">
        <v>16</v>
      </c>
      <c r="I5" s="29" t="s">
        <v>9</v>
      </c>
      <c r="J5" s="26" t="s">
        <v>18</v>
      </c>
      <c r="K5" s="26" t="s">
        <v>19</v>
      </c>
      <c r="L5" s="30"/>
    </row>
    <row r="6" spans="1:12" s="38" customFormat="1" ht="24" customHeight="1" x14ac:dyDescent="0.15">
      <c r="A6" s="32" t="s">
        <v>20</v>
      </c>
      <c r="B6" s="33">
        <f>SUM(B7:B20)</f>
        <v>63000</v>
      </c>
      <c r="C6" s="33">
        <f>SUM(C7:C20)</f>
        <v>19502</v>
      </c>
      <c r="D6" s="34">
        <f t="shared" ref="D6:D34" si="0">C6/B6*100</f>
        <v>30.955555555555552</v>
      </c>
      <c r="E6" s="33">
        <f>SUM(E7:E20)</f>
        <v>19344</v>
      </c>
      <c r="F6" s="35">
        <f t="shared" ref="F6:F34" si="1">C6-E6</f>
        <v>158</v>
      </c>
      <c r="G6" s="36">
        <f t="shared" ref="G6:G28" si="2">F6/E6*100</f>
        <v>0.81679073614557496</v>
      </c>
      <c r="H6" s="33">
        <f>H7+H8+H9+H10+H11+H12+H13+H14+H15+H16+H17+H18+H19+H20</f>
        <v>3935</v>
      </c>
      <c r="I6" s="33">
        <f>SUM(I7:I20)</f>
        <v>3499</v>
      </c>
      <c r="J6" s="35">
        <f t="shared" ref="J6:J34" si="3">H6-I6</f>
        <v>436</v>
      </c>
      <c r="K6" s="36">
        <f t="shared" ref="K6:K19" si="4">J6/I6*100</f>
        <v>12.460703058016575</v>
      </c>
      <c r="L6" s="37"/>
    </row>
    <row r="7" spans="1:12" ht="24" customHeight="1" x14ac:dyDescent="0.15">
      <c r="A7" s="39" t="s">
        <v>21</v>
      </c>
      <c r="B7" s="40">
        <v>15600</v>
      </c>
      <c r="C7" s="41">
        <v>5180</v>
      </c>
      <c r="D7" s="42">
        <f t="shared" si="0"/>
        <v>33.205128205128204</v>
      </c>
      <c r="E7" s="41">
        <v>5255</v>
      </c>
      <c r="F7" s="43">
        <f t="shared" si="1"/>
        <v>-75</v>
      </c>
      <c r="G7" s="44">
        <f t="shared" si="2"/>
        <v>-1.4272121788772598</v>
      </c>
      <c r="H7" s="45">
        <v>1284</v>
      </c>
      <c r="I7" s="41">
        <v>1182</v>
      </c>
      <c r="J7" s="43">
        <f t="shared" si="3"/>
        <v>102</v>
      </c>
      <c r="K7" s="44">
        <f t="shared" si="4"/>
        <v>8.6294416243654819</v>
      </c>
      <c r="L7" s="37"/>
    </row>
    <row r="8" spans="1:12" ht="24" customHeight="1" x14ac:dyDescent="0.15">
      <c r="A8" s="39" t="s">
        <v>22</v>
      </c>
      <c r="B8" s="40">
        <v>5500</v>
      </c>
      <c r="C8" s="41">
        <v>1559</v>
      </c>
      <c r="D8" s="42">
        <f t="shared" si="0"/>
        <v>28.345454545454547</v>
      </c>
      <c r="E8" s="41">
        <v>2109</v>
      </c>
      <c r="F8" s="43">
        <f t="shared" si="1"/>
        <v>-550</v>
      </c>
      <c r="G8" s="44">
        <f t="shared" si="2"/>
        <v>-26.078710289236607</v>
      </c>
      <c r="H8" s="45">
        <v>846</v>
      </c>
      <c r="I8" s="41">
        <v>763</v>
      </c>
      <c r="J8" s="43">
        <f t="shared" si="3"/>
        <v>83</v>
      </c>
      <c r="K8" s="44">
        <f t="shared" si="4"/>
        <v>10.878112712975097</v>
      </c>
      <c r="L8" s="37"/>
    </row>
    <row r="9" spans="1:12" ht="24" customHeight="1" x14ac:dyDescent="0.15">
      <c r="A9" s="39" t="s">
        <v>23</v>
      </c>
      <c r="B9" s="40">
        <v>1250</v>
      </c>
      <c r="C9" s="41">
        <v>432</v>
      </c>
      <c r="D9" s="42">
        <f t="shared" si="0"/>
        <v>34.56</v>
      </c>
      <c r="E9" s="41">
        <v>143</v>
      </c>
      <c r="F9" s="43">
        <f t="shared" si="1"/>
        <v>289</v>
      </c>
      <c r="G9" s="44">
        <f t="shared" si="2"/>
        <v>202.09790209790208</v>
      </c>
      <c r="H9" s="45">
        <v>60</v>
      </c>
      <c r="I9" s="41">
        <v>29</v>
      </c>
      <c r="J9" s="43">
        <f t="shared" si="3"/>
        <v>31</v>
      </c>
      <c r="K9" s="44">
        <f t="shared" si="4"/>
        <v>106.89655172413792</v>
      </c>
      <c r="L9" s="37"/>
    </row>
    <row r="10" spans="1:12" ht="24" customHeight="1" x14ac:dyDescent="0.15">
      <c r="A10" s="39" t="s">
        <v>24</v>
      </c>
      <c r="B10" s="40">
        <v>220</v>
      </c>
      <c r="C10" s="41">
        <v>11</v>
      </c>
      <c r="D10" s="42">
        <f t="shared" si="0"/>
        <v>5</v>
      </c>
      <c r="E10" s="41">
        <v>44</v>
      </c>
      <c r="F10" s="43">
        <f t="shared" si="1"/>
        <v>-33</v>
      </c>
      <c r="G10" s="44">
        <f t="shared" si="2"/>
        <v>-75</v>
      </c>
      <c r="H10" s="45">
        <v>0</v>
      </c>
      <c r="I10" s="41">
        <v>2</v>
      </c>
      <c r="J10" s="43">
        <f t="shared" si="3"/>
        <v>-2</v>
      </c>
      <c r="K10" s="44">
        <f t="shared" si="4"/>
        <v>-100</v>
      </c>
      <c r="L10" s="37"/>
    </row>
    <row r="11" spans="1:12" ht="24" customHeight="1" x14ac:dyDescent="0.15">
      <c r="A11" s="39" t="s">
        <v>25</v>
      </c>
      <c r="B11" s="40">
        <v>6600</v>
      </c>
      <c r="C11" s="41">
        <v>1819</v>
      </c>
      <c r="D11" s="42">
        <f t="shared" si="0"/>
        <v>27.560606060606062</v>
      </c>
      <c r="E11" s="41">
        <v>1768</v>
      </c>
      <c r="F11" s="43">
        <f t="shared" si="1"/>
        <v>51</v>
      </c>
      <c r="G11" s="44">
        <f t="shared" si="2"/>
        <v>2.8846153846153846</v>
      </c>
      <c r="H11" s="45">
        <v>416</v>
      </c>
      <c r="I11" s="41">
        <v>375</v>
      </c>
      <c r="J11" s="43">
        <f t="shared" si="3"/>
        <v>41</v>
      </c>
      <c r="K11" s="44">
        <f t="shared" si="4"/>
        <v>10.933333333333334</v>
      </c>
      <c r="L11" s="37"/>
    </row>
    <row r="12" spans="1:12" ht="24" customHeight="1" x14ac:dyDescent="0.15">
      <c r="A12" s="39" t="s">
        <v>26</v>
      </c>
      <c r="B12" s="40">
        <v>6300</v>
      </c>
      <c r="C12" s="41">
        <v>247</v>
      </c>
      <c r="D12" s="42">
        <f t="shared" si="0"/>
        <v>3.9206349206349205</v>
      </c>
      <c r="E12" s="41">
        <v>1428</v>
      </c>
      <c r="F12" s="43">
        <f t="shared" si="1"/>
        <v>-1181</v>
      </c>
      <c r="G12" s="44">
        <f t="shared" si="2"/>
        <v>-82.703081232492991</v>
      </c>
      <c r="H12" s="45">
        <v>44</v>
      </c>
      <c r="I12" s="41">
        <v>59</v>
      </c>
      <c r="J12" s="43">
        <f t="shared" si="3"/>
        <v>-15</v>
      </c>
      <c r="K12" s="44">
        <f t="shared" si="4"/>
        <v>-25.423728813559322</v>
      </c>
      <c r="L12" s="37"/>
    </row>
    <row r="13" spans="1:12" ht="24" customHeight="1" x14ac:dyDescent="0.15">
      <c r="A13" s="46" t="s">
        <v>27</v>
      </c>
      <c r="B13" s="40">
        <v>3480</v>
      </c>
      <c r="C13" s="41">
        <v>766</v>
      </c>
      <c r="D13" s="42">
        <f t="shared" si="0"/>
        <v>22.011494252873561</v>
      </c>
      <c r="E13" s="41">
        <v>562</v>
      </c>
      <c r="F13" s="43">
        <f t="shared" si="1"/>
        <v>204</v>
      </c>
      <c r="G13" s="44">
        <f t="shared" si="2"/>
        <v>36.29893238434164</v>
      </c>
      <c r="H13" s="45">
        <v>218</v>
      </c>
      <c r="I13" s="41">
        <v>98</v>
      </c>
      <c r="J13" s="43">
        <f t="shared" si="3"/>
        <v>120</v>
      </c>
      <c r="K13" s="44">
        <f t="shared" si="4"/>
        <v>122.44897959183673</v>
      </c>
      <c r="L13" s="37"/>
    </row>
    <row r="14" spans="1:12" ht="24" customHeight="1" x14ac:dyDescent="0.15">
      <c r="A14" s="46" t="s">
        <v>28</v>
      </c>
      <c r="B14" s="40">
        <v>3540</v>
      </c>
      <c r="C14" s="41">
        <v>441</v>
      </c>
      <c r="D14" s="42">
        <f t="shared" si="0"/>
        <v>12.457627118644069</v>
      </c>
      <c r="E14" s="41">
        <v>456</v>
      </c>
      <c r="F14" s="43">
        <f t="shared" si="1"/>
        <v>-15</v>
      </c>
      <c r="G14" s="44">
        <f t="shared" si="2"/>
        <v>-3.2894736842105261</v>
      </c>
      <c r="H14" s="45">
        <v>65</v>
      </c>
      <c r="I14" s="41">
        <v>24</v>
      </c>
      <c r="J14" s="43">
        <f t="shared" si="3"/>
        <v>41</v>
      </c>
      <c r="K14" s="44">
        <f t="shared" si="4"/>
        <v>170.83333333333331</v>
      </c>
      <c r="L14" s="37"/>
    </row>
    <row r="15" spans="1:12" ht="24" customHeight="1" x14ac:dyDescent="0.15">
      <c r="A15" s="39" t="s">
        <v>29</v>
      </c>
      <c r="B15" s="40">
        <v>6300</v>
      </c>
      <c r="C15" s="41">
        <v>1216</v>
      </c>
      <c r="D15" s="42">
        <f t="shared" si="0"/>
        <v>19.301587301587304</v>
      </c>
      <c r="E15" s="41">
        <v>3093</v>
      </c>
      <c r="F15" s="43">
        <f t="shared" si="1"/>
        <v>-1877</v>
      </c>
      <c r="G15" s="44">
        <f t="shared" si="2"/>
        <v>-60.685418687358549</v>
      </c>
      <c r="H15" s="45">
        <v>306</v>
      </c>
      <c r="I15" s="41">
        <v>165</v>
      </c>
      <c r="J15" s="43">
        <f t="shared" si="3"/>
        <v>141</v>
      </c>
      <c r="K15" s="44">
        <f t="shared" si="4"/>
        <v>85.454545454545453</v>
      </c>
      <c r="L15" s="37"/>
    </row>
    <row r="16" spans="1:12" ht="24" customHeight="1" x14ac:dyDescent="0.15">
      <c r="A16" s="47" t="s">
        <v>30</v>
      </c>
      <c r="B16" s="40">
        <v>2380</v>
      </c>
      <c r="C16" s="41">
        <v>635</v>
      </c>
      <c r="D16" s="42">
        <f t="shared" si="0"/>
        <v>26.680672268907564</v>
      </c>
      <c r="E16" s="41">
        <v>584</v>
      </c>
      <c r="F16" s="43">
        <f t="shared" si="1"/>
        <v>51</v>
      </c>
      <c r="G16" s="44">
        <f t="shared" si="2"/>
        <v>8.7328767123287676</v>
      </c>
      <c r="H16" s="45">
        <v>160</v>
      </c>
      <c r="I16" s="41">
        <v>150</v>
      </c>
      <c r="J16" s="43">
        <f t="shared" si="3"/>
        <v>10</v>
      </c>
      <c r="K16" s="44">
        <f t="shared" si="4"/>
        <v>6.666666666666667</v>
      </c>
      <c r="L16" s="37"/>
    </row>
    <row r="17" spans="1:12" ht="24" customHeight="1" x14ac:dyDescent="0.15">
      <c r="A17" s="47" t="s">
        <v>31</v>
      </c>
      <c r="B17" s="40">
        <v>315</v>
      </c>
      <c r="C17" s="41">
        <v>84</v>
      </c>
      <c r="D17" s="42">
        <f t="shared" si="0"/>
        <v>26.666666666666668</v>
      </c>
      <c r="E17" s="41">
        <v>128</v>
      </c>
      <c r="F17" s="43">
        <f t="shared" si="1"/>
        <v>-44</v>
      </c>
      <c r="G17" s="44">
        <f t="shared" si="2"/>
        <v>-34.375</v>
      </c>
      <c r="H17" s="45">
        <v>36</v>
      </c>
      <c r="I17" s="41">
        <v>45</v>
      </c>
      <c r="J17" s="43">
        <f t="shared" si="3"/>
        <v>-9</v>
      </c>
      <c r="K17" s="44"/>
      <c r="L17" s="37"/>
    </row>
    <row r="18" spans="1:12" ht="24" customHeight="1" x14ac:dyDescent="0.15">
      <c r="A18" s="39" t="s">
        <v>32</v>
      </c>
      <c r="B18" s="40">
        <v>6000</v>
      </c>
      <c r="C18" s="41">
        <v>4770</v>
      </c>
      <c r="D18" s="42">
        <f t="shared" si="0"/>
        <v>79.5</v>
      </c>
      <c r="E18" s="41">
        <v>1796</v>
      </c>
      <c r="F18" s="43">
        <f t="shared" si="1"/>
        <v>2974</v>
      </c>
      <c r="G18" s="44">
        <f t="shared" si="2"/>
        <v>165.59020044543428</v>
      </c>
      <c r="H18" s="45">
        <v>0</v>
      </c>
      <c r="I18" s="41">
        <v>0</v>
      </c>
      <c r="J18" s="43">
        <f t="shared" si="3"/>
        <v>0</v>
      </c>
      <c r="K18" s="44" t="e">
        <f t="shared" si="4"/>
        <v>#DIV/0!</v>
      </c>
      <c r="L18" s="37"/>
    </row>
    <row r="19" spans="1:12" ht="24" customHeight="1" x14ac:dyDescent="0.15">
      <c r="A19" s="39" t="s">
        <v>33</v>
      </c>
      <c r="B19" s="40">
        <v>5500</v>
      </c>
      <c r="C19" s="41">
        <v>2342</v>
      </c>
      <c r="D19" s="42">
        <f t="shared" si="0"/>
        <v>42.581818181818178</v>
      </c>
      <c r="E19" s="41">
        <v>1978</v>
      </c>
      <c r="F19" s="43">
        <f t="shared" si="1"/>
        <v>364</v>
      </c>
      <c r="G19" s="44">
        <f t="shared" si="2"/>
        <v>18.402426693629927</v>
      </c>
      <c r="H19" s="45">
        <v>500</v>
      </c>
      <c r="I19" s="41">
        <v>607</v>
      </c>
      <c r="J19" s="43">
        <f t="shared" si="3"/>
        <v>-107</v>
      </c>
      <c r="K19" s="44">
        <f t="shared" si="4"/>
        <v>-17.627677100494235</v>
      </c>
      <c r="L19" s="37"/>
    </row>
    <row r="20" spans="1:12" ht="24" customHeight="1" x14ac:dyDescent="0.15">
      <c r="A20" s="46" t="s">
        <v>34</v>
      </c>
      <c r="B20" s="40">
        <v>15</v>
      </c>
      <c r="C20" s="41">
        <v>0</v>
      </c>
      <c r="D20" s="42">
        <f t="shared" si="0"/>
        <v>0</v>
      </c>
      <c r="E20" s="41"/>
      <c r="F20" s="43">
        <f t="shared" si="1"/>
        <v>0</v>
      </c>
      <c r="G20" s="44"/>
      <c r="H20" s="45">
        <v>0</v>
      </c>
      <c r="I20" s="41">
        <v>0</v>
      </c>
      <c r="J20" s="43">
        <f t="shared" si="3"/>
        <v>0</v>
      </c>
      <c r="K20" s="44"/>
      <c r="L20" s="37"/>
    </row>
    <row r="21" spans="1:12" s="38" customFormat="1" ht="24" customHeight="1" x14ac:dyDescent="0.15">
      <c r="A21" s="48" t="s">
        <v>35</v>
      </c>
      <c r="B21" s="49">
        <f>SUM(B22:B29)</f>
        <v>62840</v>
      </c>
      <c r="C21" s="49">
        <f>SUM(C22:C29)</f>
        <v>25852</v>
      </c>
      <c r="D21" s="34">
        <f t="shared" si="0"/>
        <v>41.139401654996817</v>
      </c>
      <c r="E21" s="49">
        <f>E22+E23+E24+E25+E26+E27+E28+E29</f>
        <v>16896</v>
      </c>
      <c r="F21" s="35">
        <f t="shared" si="1"/>
        <v>8956</v>
      </c>
      <c r="G21" s="36">
        <f t="shared" si="2"/>
        <v>53.006628787878782</v>
      </c>
      <c r="H21" s="49">
        <f>H22+H23+H24+H25+H26+H27+H28+H29</f>
        <v>4001</v>
      </c>
      <c r="I21" s="50">
        <f>I22+I23+I24+I25+I26+I27+I28+I29</f>
        <v>3120</v>
      </c>
      <c r="J21" s="35">
        <f t="shared" si="3"/>
        <v>881</v>
      </c>
      <c r="K21" s="36">
        <f>J21/I21*100</f>
        <v>28.237179487179485</v>
      </c>
      <c r="L21" s="37"/>
    </row>
    <row r="22" spans="1:12" s="51" customFormat="1" ht="24" customHeight="1" x14ac:dyDescent="0.15">
      <c r="A22" s="39" t="s">
        <v>36</v>
      </c>
      <c r="B22" s="41">
        <v>11610</v>
      </c>
      <c r="C22" s="41">
        <v>1317</v>
      </c>
      <c r="D22" s="42">
        <f t="shared" si="0"/>
        <v>11.343669250645995</v>
      </c>
      <c r="E22" s="41">
        <v>1251</v>
      </c>
      <c r="F22" s="43">
        <f t="shared" si="1"/>
        <v>66</v>
      </c>
      <c r="G22" s="44">
        <f t="shared" si="2"/>
        <v>5.275779376498801</v>
      </c>
      <c r="H22" s="45">
        <v>333</v>
      </c>
      <c r="I22" s="41">
        <v>256</v>
      </c>
      <c r="J22" s="43">
        <f t="shared" si="3"/>
        <v>77</v>
      </c>
      <c r="K22" s="44">
        <f>J22/I22*100</f>
        <v>30.078125</v>
      </c>
      <c r="L22" s="37"/>
    </row>
    <row r="23" spans="1:12" s="51" customFormat="1" ht="24" customHeight="1" x14ac:dyDescent="0.15">
      <c r="A23" s="39" t="s">
        <v>37</v>
      </c>
      <c r="B23" s="41">
        <v>8730</v>
      </c>
      <c r="C23" s="41">
        <v>5505</v>
      </c>
      <c r="D23" s="42">
        <f t="shared" si="0"/>
        <v>63.058419243986251</v>
      </c>
      <c r="E23" s="41">
        <v>1488</v>
      </c>
      <c r="F23" s="43">
        <f t="shared" si="1"/>
        <v>4017</v>
      </c>
      <c r="G23" s="44">
        <f t="shared" si="2"/>
        <v>269.95967741935488</v>
      </c>
      <c r="H23" s="45">
        <v>3</v>
      </c>
      <c r="I23" s="41">
        <v>125</v>
      </c>
      <c r="J23" s="43">
        <f t="shared" si="3"/>
        <v>-122</v>
      </c>
      <c r="K23" s="44">
        <f>J23/I23*100</f>
        <v>-97.6</v>
      </c>
      <c r="L23" s="37"/>
    </row>
    <row r="24" spans="1:12" s="51" customFormat="1" ht="24" customHeight="1" x14ac:dyDescent="0.15">
      <c r="A24" s="39" t="s">
        <v>38</v>
      </c>
      <c r="B24" s="41">
        <v>13580</v>
      </c>
      <c r="C24" s="41">
        <v>3787</v>
      </c>
      <c r="D24" s="42">
        <f t="shared" si="0"/>
        <v>27.88659793814433</v>
      </c>
      <c r="E24" s="41">
        <v>9227</v>
      </c>
      <c r="F24" s="43">
        <f t="shared" si="1"/>
        <v>-5440</v>
      </c>
      <c r="G24" s="44">
        <f t="shared" si="2"/>
        <v>-58.957407608106649</v>
      </c>
      <c r="H24" s="45">
        <v>0</v>
      </c>
      <c r="I24" s="41">
        <v>1486</v>
      </c>
      <c r="J24" s="43">
        <f t="shared" si="3"/>
        <v>-1486</v>
      </c>
      <c r="K24" s="44">
        <f>J24/I24*100</f>
        <v>-100</v>
      </c>
      <c r="L24" s="37"/>
    </row>
    <row r="25" spans="1:12" s="51" customFormat="1" ht="24" customHeight="1" x14ac:dyDescent="0.15">
      <c r="A25" s="39" t="s">
        <v>39</v>
      </c>
      <c r="B25" s="45">
        <v>21820</v>
      </c>
      <c r="C25" s="45">
        <v>12803</v>
      </c>
      <c r="D25" s="42">
        <f t="shared" si="0"/>
        <v>58.675527039413375</v>
      </c>
      <c r="E25" s="45">
        <v>2608</v>
      </c>
      <c r="F25" s="43">
        <f t="shared" si="1"/>
        <v>10195</v>
      </c>
      <c r="G25" s="44">
        <f t="shared" si="2"/>
        <v>390.91257668711654</v>
      </c>
      <c r="H25" s="45">
        <v>3665</v>
      </c>
      <c r="I25" s="41">
        <v>3</v>
      </c>
      <c r="J25" s="43">
        <f t="shared" si="3"/>
        <v>3662</v>
      </c>
      <c r="K25" s="44">
        <f t="shared" ref="K25:K28" si="5">J25/I25*100</f>
        <v>122066.66666666667</v>
      </c>
      <c r="L25" s="37"/>
    </row>
    <row r="26" spans="1:12" s="51" customFormat="1" ht="24" customHeight="1" x14ac:dyDescent="0.15">
      <c r="A26" s="39" t="s">
        <v>40</v>
      </c>
      <c r="B26" s="45">
        <v>350</v>
      </c>
      <c r="C26" s="45">
        <v>111</v>
      </c>
      <c r="D26" s="42">
        <f t="shared" si="0"/>
        <v>31.714285714285712</v>
      </c>
      <c r="E26" s="45">
        <v>106</v>
      </c>
      <c r="F26" s="43">
        <f t="shared" si="1"/>
        <v>5</v>
      </c>
      <c r="G26" s="44">
        <f t="shared" si="2"/>
        <v>4.716981132075472</v>
      </c>
      <c r="H26" s="45">
        <v>0</v>
      </c>
      <c r="I26" s="41">
        <v>0</v>
      </c>
      <c r="J26" s="43">
        <f t="shared" si="3"/>
        <v>0</v>
      </c>
      <c r="K26" s="44" t="e">
        <f t="shared" si="5"/>
        <v>#DIV/0!</v>
      </c>
      <c r="L26" s="37"/>
    </row>
    <row r="27" spans="1:12" s="51" customFormat="1" ht="24" customHeight="1" x14ac:dyDescent="0.15">
      <c r="A27" s="39" t="s">
        <v>41</v>
      </c>
      <c r="B27" s="45">
        <v>2000</v>
      </c>
      <c r="C27" s="45">
        <v>1142</v>
      </c>
      <c r="D27" s="42">
        <f t="shared" si="0"/>
        <v>57.099999999999994</v>
      </c>
      <c r="E27" s="45">
        <v>603</v>
      </c>
      <c r="F27" s="43">
        <f t="shared" si="1"/>
        <v>539</v>
      </c>
      <c r="G27" s="44">
        <f t="shared" si="2"/>
        <v>89.38640132669984</v>
      </c>
      <c r="H27" s="45">
        <v>0</v>
      </c>
      <c r="I27" s="41">
        <v>0</v>
      </c>
      <c r="J27" s="43">
        <f t="shared" si="3"/>
        <v>0</v>
      </c>
      <c r="K27" s="44" t="e">
        <f t="shared" si="5"/>
        <v>#DIV/0!</v>
      </c>
      <c r="L27" s="37"/>
    </row>
    <row r="28" spans="1:12" s="51" customFormat="1" ht="24" customHeight="1" x14ac:dyDescent="0.15">
      <c r="A28" s="39" t="s">
        <v>42</v>
      </c>
      <c r="B28" s="41">
        <v>4750</v>
      </c>
      <c r="C28" s="41">
        <v>1182</v>
      </c>
      <c r="D28" s="42">
        <f t="shared" si="0"/>
        <v>24.88421052631579</v>
      </c>
      <c r="E28" s="41">
        <v>1613</v>
      </c>
      <c r="F28" s="43">
        <f t="shared" si="1"/>
        <v>-431</v>
      </c>
      <c r="G28" s="44">
        <f t="shared" si="2"/>
        <v>-26.720396776193429</v>
      </c>
      <c r="H28" s="45">
        <v>0</v>
      </c>
      <c r="I28" s="41">
        <v>1250</v>
      </c>
      <c r="J28" s="43">
        <f t="shared" si="3"/>
        <v>-1250</v>
      </c>
      <c r="K28" s="44">
        <f t="shared" si="5"/>
        <v>-100</v>
      </c>
      <c r="L28" s="37"/>
    </row>
    <row r="29" spans="1:12" s="51" customFormat="1" ht="24" customHeight="1" x14ac:dyDescent="0.15">
      <c r="A29" s="39" t="s">
        <v>43</v>
      </c>
      <c r="B29" s="52">
        <v>0</v>
      </c>
      <c r="C29" s="52">
        <v>5</v>
      </c>
      <c r="D29" s="42"/>
      <c r="E29" s="41"/>
      <c r="F29" s="53">
        <f t="shared" si="1"/>
        <v>5</v>
      </c>
      <c r="G29" s="44"/>
      <c r="H29" s="45">
        <v>0</v>
      </c>
      <c r="I29" s="41">
        <v>0</v>
      </c>
      <c r="J29" s="43">
        <f t="shared" si="3"/>
        <v>0</v>
      </c>
      <c r="K29" s="44"/>
      <c r="L29" s="37"/>
    </row>
    <row r="30" spans="1:12" s="56" customFormat="1" ht="24" customHeight="1" x14ac:dyDescent="0.15">
      <c r="A30" s="54" t="s">
        <v>44</v>
      </c>
      <c r="B30" s="49">
        <f>B6+B21</f>
        <v>125840</v>
      </c>
      <c r="C30" s="49">
        <f>C6+C21</f>
        <v>45354</v>
      </c>
      <c r="D30" s="34">
        <f t="shared" si="0"/>
        <v>36.041004450095357</v>
      </c>
      <c r="E30" s="55">
        <f>E6+E21</f>
        <v>36240</v>
      </c>
      <c r="F30" s="35">
        <f t="shared" si="1"/>
        <v>9114</v>
      </c>
      <c r="G30" s="36">
        <f>F30/E30*100</f>
        <v>25.149006622516556</v>
      </c>
      <c r="H30" s="49">
        <f>H6+H21</f>
        <v>7936</v>
      </c>
      <c r="I30" s="50">
        <f>I6+I21</f>
        <v>6619</v>
      </c>
      <c r="J30" s="35">
        <f t="shared" si="3"/>
        <v>1317</v>
      </c>
      <c r="K30" s="44">
        <f t="shared" ref="K30:K33" si="6">J30/I30*100</f>
        <v>19.897265447952865</v>
      </c>
      <c r="L30" s="37"/>
    </row>
    <row r="31" spans="1:12" ht="24" customHeight="1" x14ac:dyDescent="0.15">
      <c r="A31" s="54" t="s">
        <v>45</v>
      </c>
      <c r="B31" s="49">
        <v>202260</v>
      </c>
      <c r="C31" s="49">
        <v>13363</v>
      </c>
      <c r="D31" s="34">
        <f t="shared" si="0"/>
        <v>6.6068426777415219</v>
      </c>
      <c r="E31" s="49">
        <v>6272</v>
      </c>
      <c r="F31" s="35">
        <f t="shared" si="1"/>
        <v>7091</v>
      </c>
      <c r="G31" s="36">
        <f>F31/E31*100</f>
        <v>113.05803571428572</v>
      </c>
      <c r="H31" s="49">
        <v>2671</v>
      </c>
      <c r="I31" s="49">
        <v>1943</v>
      </c>
      <c r="J31" s="35">
        <f t="shared" si="3"/>
        <v>728</v>
      </c>
      <c r="K31" s="44">
        <f t="shared" si="6"/>
        <v>37.467833247555326</v>
      </c>
      <c r="L31" s="37"/>
    </row>
    <row r="32" spans="1:12" ht="24" customHeight="1" x14ac:dyDescent="0.15">
      <c r="A32" s="57" t="s">
        <v>46</v>
      </c>
      <c r="B32" s="52">
        <v>192000</v>
      </c>
      <c r="C32" s="52">
        <v>11274</v>
      </c>
      <c r="D32" s="58">
        <f t="shared" si="0"/>
        <v>5.8718750000000002</v>
      </c>
      <c r="E32" s="52">
        <v>5007</v>
      </c>
      <c r="F32" s="53">
        <f t="shared" si="1"/>
        <v>6267</v>
      </c>
      <c r="G32" s="59">
        <f>F32/E32*100</f>
        <v>125.16476932294786</v>
      </c>
      <c r="H32" s="52">
        <v>2564</v>
      </c>
      <c r="I32" s="49">
        <v>1470</v>
      </c>
      <c r="J32" s="43">
        <f t="shared" si="3"/>
        <v>1094</v>
      </c>
      <c r="K32" s="44">
        <f t="shared" si="6"/>
        <v>74.421768707482997</v>
      </c>
      <c r="L32" s="37"/>
    </row>
    <row r="33" spans="1:12" s="38" customFormat="1" ht="24" customHeight="1" x14ac:dyDescent="0.15">
      <c r="A33" s="54" t="s">
        <v>47</v>
      </c>
      <c r="B33" s="49">
        <v>1500</v>
      </c>
      <c r="C33" s="49">
        <v>300</v>
      </c>
      <c r="D33" s="42">
        <f t="shared" si="0"/>
        <v>20</v>
      </c>
      <c r="E33" s="49">
        <v>19</v>
      </c>
      <c r="F33" s="35">
        <f t="shared" si="1"/>
        <v>281</v>
      </c>
      <c r="G33" s="44">
        <f>F33/E33*100</f>
        <v>1478.9473684210525</v>
      </c>
      <c r="H33" s="49">
        <v>300</v>
      </c>
      <c r="I33" s="49">
        <v>0</v>
      </c>
      <c r="J33" s="43">
        <f t="shared" si="3"/>
        <v>300</v>
      </c>
      <c r="K33" s="44" t="e">
        <f t="shared" si="6"/>
        <v>#DIV/0!</v>
      </c>
      <c r="L33" s="37"/>
    </row>
    <row r="34" spans="1:12" ht="24" customHeight="1" thickBot="1" x14ac:dyDescent="0.2">
      <c r="A34" s="60" t="s">
        <v>48</v>
      </c>
      <c r="B34" s="61">
        <f>B30+B31+B33</f>
        <v>329600</v>
      </c>
      <c r="C34" s="61">
        <f>C30+C31+C33</f>
        <v>59017</v>
      </c>
      <c r="D34" s="34">
        <f t="shared" si="0"/>
        <v>17.905643203883496</v>
      </c>
      <c r="E34" s="61">
        <f>E30+E31+E33</f>
        <v>42531</v>
      </c>
      <c r="F34" s="62">
        <f t="shared" si="1"/>
        <v>16486</v>
      </c>
      <c r="G34" s="63">
        <f>F34/E34*100</f>
        <v>38.762314547036283</v>
      </c>
      <c r="H34" s="61">
        <f>H30+H31+H33</f>
        <v>10907</v>
      </c>
      <c r="I34" s="61">
        <f>I30+I31+I33</f>
        <v>8562</v>
      </c>
      <c r="J34" s="64">
        <f t="shared" si="3"/>
        <v>2345</v>
      </c>
      <c r="K34" s="63">
        <f>J34/I34*100</f>
        <v>27.388460640037376</v>
      </c>
      <c r="L34" s="65"/>
    </row>
    <row r="35" spans="1:12" x14ac:dyDescent="0.15">
      <c r="A35" s="66"/>
      <c r="B35" s="67"/>
      <c r="C35" s="67"/>
      <c r="D35" s="67"/>
      <c r="E35" s="67"/>
      <c r="L35" s="2" t="s">
        <v>49</v>
      </c>
    </row>
    <row r="44" spans="1:12" x14ac:dyDescent="0.15">
      <c r="H44" s="71" t="s">
        <v>50</v>
      </c>
    </row>
  </sheetData>
  <mergeCells count="2">
    <mergeCell ref="A1:L1"/>
    <mergeCell ref="A35:E35"/>
  </mergeCells>
  <phoneticPr fontId="3" type="noConversion"/>
  <printOptions horizontalCentered="1" verticalCentered="1"/>
  <pageMargins left="0.118110236220472" right="0.15748031496063" top="0.196850393700787" bottom="0.39370078740157499" header="0.31496062992126" footer="0.31496062992126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2023年4月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2023-07-10T01:22:36Z</dcterms:modified>
</cp:coreProperties>
</file>